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2\64022062 Provádění revizí elektrických zařízení OŘ HK 2023 (SEE, SPS, SMT)\64022xxx Zadávací dokumentace\"/>
    </mc:Choice>
  </mc:AlternateContent>
  <bookViews>
    <workbookView xWindow="0" yWindow="0" windowWidth="24195" windowHeight="11295"/>
  </bookViews>
  <sheets>
    <sheet name="Rekapitulace zakázky" sheetId="1" r:id="rId1"/>
    <sheet name="R01 - Infrastruktura" sheetId="2" r:id="rId2"/>
  </sheets>
  <definedNames>
    <definedName name="_xlnm._FilterDatabase" localSheetId="1" hidden="1">'R01 - Infrastruktura'!$C$116:$K$161</definedName>
    <definedName name="_xlnm.Print_Titles" localSheetId="1">'R01 - Infrastruktura'!$116:$116</definedName>
    <definedName name="_xlnm.Print_Titles" localSheetId="0">'Rekapitulace zakázky'!$92:$92</definedName>
    <definedName name="_xlnm.Print_Area" localSheetId="1">'R01 - Infrastruktura'!$C$4:$J$76,'R01 - Infrastruktura'!$C$82:$J$98,'R01 - Infrastruktura'!$C$104:$J$161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F34" i="2" s="1"/>
  <c r="T121" i="2"/>
  <c r="R121" i="2"/>
  <c r="P121" i="2"/>
  <c r="BI120" i="2"/>
  <c r="F37" i="2" s="1"/>
  <c r="BH120" i="2"/>
  <c r="BG120" i="2"/>
  <c r="BF120" i="2"/>
  <c r="T120" i="2"/>
  <c r="R120" i="2"/>
  <c r="P120" i="2"/>
  <c r="BI119" i="2"/>
  <c r="BH119" i="2"/>
  <c r="F36" i="2" s="1"/>
  <c r="BG119" i="2"/>
  <c r="BF119" i="2"/>
  <c r="T119" i="2"/>
  <c r="R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 s="1"/>
  <c r="J17" i="2"/>
  <c r="J12" i="2"/>
  <c r="J111" i="2" s="1"/>
  <c r="E7" i="2"/>
  <c r="E107" i="2" s="1"/>
  <c r="L90" i="1"/>
  <c r="AM90" i="1"/>
  <c r="AM89" i="1"/>
  <c r="L89" i="1"/>
  <c r="AM87" i="1"/>
  <c r="L87" i="1"/>
  <c r="L85" i="1"/>
  <c r="L84" i="1"/>
  <c r="F35" i="2"/>
  <c r="J150" i="2"/>
  <c r="BK146" i="2"/>
  <c r="J144" i="2"/>
  <c r="BK140" i="2"/>
  <c r="J137" i="2"/>
  <c r="BK133" i="2"/>
  <c r="BK128" i="2"/>
  <c r="J125" i="2"/>
  <c r="BK121" i="2"/>
  <c r="BK129" i="2"/>
  <c r="BK120" i="2"/>
  <c r="J34" i="2"/>
  <c r="BK149" i="2"/>
  <c r="J146" i="2"/>
  <c r="BK143" i="2"/>
  <c r="J140" i="2"/>
  <c r="BK137" i="2"/>
  <c r="J133" i="2"/>
  <c r="J130" i="2"/>
  <c r="J127" i="2"/>
  <c r="J122" i="2"/>
  <c r="J119" i="2"/>
  <c r="BK160" i="2"/>
  <c r="J159" i="2"/>
  <c r="J157" i="2"/>
  <c r="J156" i="2"/>
  <c r="BK154" i="2"/>
  <c r="J153" i="2"/>
  <c r="BK151" i="2"/>
  <c r="J148" i="2"/>
  <c r="J143" i="2"/>
  <c r="BK138" i="2"/>
  <c r="J134" i="2"/>
  <c r="J131" i="2"/>
  <c r="J126" i="2"/>
  <c r="BK123" i="2"/>
  <c r="J120" i="2"/>
  <c r="J149" i="2"/>
  <c r="BK144" i="2"/>
  <c r="J142" i="2"/>
  <c r="J139" i="2"/>
  <c r="BK135" i="2"/>
  <c r="BK132" i="2"/>
  <c r="J129" i="2"/>
  <c r="BK125" i="2"/>
  <c r="BK122" i="2"/>
  <c r="J161" i="2"/>
  <c r="J160" i="2"/>
  <c r="BK158" i="2"/>
  <c r="BK157" i="2"/>
  <c r="J155" i="2"/>
  <c r="BK153" i="2"/>
  <c r="J152" i="2"/>
  <c r="BK150" i="2"/>
  <c r="BK148" i="2"/>
  <c r="BK145" i="2"/>
  <c r="BK141" i="2"/>
  <c r="J138" i="2"/>
  <c r="J135" i="2"/>
  <c r="BK131" i="2"/>
  <c r="BK126" i="2"/>
  <c r="J124" i="2"/>
  <c r="BK119" i="2"/>
  <c r="BK147" i="2"/>
  <c r="J145" i="2"/>
  <c r="J141" i="2"/>
  <c r="BK136" i="2"/>
  <c r="BK134" i="2"/>
  <c r="BK130" i="2"/>
  <c r="BK127" i="2"/>
  <c r="BK124" i="2"/>
  <c r="J121" i="2"/>
  <c r="AS94" i="1"/>
  <c r="BK161" i="2"/>
  <c r="BK159" i="2"/>
  <c r="J158" i="2"/>
  <c r="BK156" i="2"/>
  <c r="BK155" i="2"/>
  <c r="J154" i="2"/>
  <c r="BK152" i="2"/>
  <c r="J151" i="2"/>
  <c r="J147" i="2"/>
  <c r="BK142" i="2"/>
  <c r="BK139" i="2"/>
  <c r="J136" i="2"/>
  <c r="J132" i="2"/>
  <c r="J128" i="2"/>
  <c r="J123" i="2"/>
  <c r="BK118" i="2" l="1"/>
  <c r="J118" i="2"/>
  <c r="J97" i="2"/>
  <c r="P118" i="2"/>
  <c r="P117" i="2" s="1"/>
  <c r="AU95" i="1" s="1"/>
  <c r="AU94" i="1" s="1"/>
  <c r="R118" i="2"/>
  <c r="R117" i="2"/>
  <c r="T118" i="2"/>
  <c r="T117" i="2"/>
  <c r="AW95" i="1"/>
  <c r="E85" i="2"/>
  <c r="J89" i="2"/>
  <c r="F92" i="2"/>
  <c r="BE119" i="2"/>
  <c r="BE120" i="2"/>
  <c r="BE121" i="2"/>
  <c r="BE122" i="2"/>
  <c r="BE123" i="2"/>
  <c r="BE124" i="2"/>
  <c r="BE125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8" i="2"/>
  <c r="BE139" i="2"/>
  <c r="BE140" i="2"/>
  <c r="BE141" i="2"/>
  <c r="BE142" i="2"/>
  <c r="BE143" i="2"/>
  <c r="BE144" i="2"/>
  <c r="BE145" i="2"/>
  <c r="BE146" i="2"/>
  <c r="BE147" i="2"/>
  <c r="BE148" i="2"/>
  <c r="BE149" i="2"/>
  <c r="BE150" i="2"/>
  <c r="BE151" i="2"/>
  <c r="BE152" i="2"/>
  <c r="BE153" i="2"/>
  <c r="BE154" i="2"/>
  <c r="BE155" i="2"/>
  <c r="BE156" i="2"/>
  <c r="BE157" i="2"/>
  <c r="BE158" i="2"/>
  <c r="BE159" i="2"/>
  <c r="BE160" i="2"/>
  <c r="BE161" i="2"/>
  <c r="BB95" i="1"/>
  <c r="BC95" i="1"/>
  <c r="BC94" i="1" s="1"/>
  <c r="W32" i="1" s="1"/>
  <c r="BA95" i="1"/>
  <c r="BA94" i="1" s="1"/>
  <c r="W30" i="1" s="1"/>
  <c r="BD95" i="1"/>
  <c r="BB94" i="1"/>
  <c r="W31" i="1"/>
  <c r="BD94" i="1"/>
  <c r="W33" i="1" s="1"/>
  <c r="BK117" i="2" l="1"/>
  <c r="J117" i="2"/>
  <c r="J96" i="2"/>
  <c r="AW94" i="1"/>
  <c r="AK30" i="1" s="1"/>
  <c r="AX94" i="1"/>
  <c r="J33" i="2"/>
  <c r="AV95" i="1" s="1"/>
  <c r="AT95" i="1" s="1"/>
  <c r="F33" i="2"/>
  <c r="AZ95" i="1"/>
  <c r="AZ94" i="1"/>
  <c r="W29" i="1" s="1"/>
  <c r="AY94" i="1"/>
  <c r="J30" i="2" l="1"/>
  <c r="AG95" i="1"/>
  <c r="AG94" i="1"/>
  <c r="AK26" i="1"/>
  <c r="AK35" i="1" s="1"/>
  <c r="AV94" i="1"/>
  <c r="AK29" i="1"/>
  <c r="J39" i="2" l="1"/>
  <c r="AN95" i="1"/>
  <c r="AT94" i="1"/>
  <c r="AN94" i="1"/>
</calcChain>
</file>

<file path=xl/sharedStrings.xml><?xml version="1.0" encoding="utf-8"?>
<sst xmlns="http://schemas.openxmlformats.org/spreadsheetml/2006/main" count="856" uniqueCount="287">
  <si>
    <t>Export Komplet</t>
  </si>
  <si>
    <t/>
  </si>
  <si>
    <t>2.0</t>
  </si>
  <si>
    <t>ZAMOK</t>
  </si>
  <si>
    <t>False</t>
  </si>
  <si>
    <t>{9181ef1b-7abe-412b-922e-b7dedca86d85}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</si>
  <si>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</si>
  <si>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</si>
  <si>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</si>
  <si>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</si>
  <si>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</si>
  <si>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</si>
  <si>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</si>
  <si>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</si>
  <si>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XXXXXXXX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</si>
  <si>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</si>
  <si>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</si>
  <si>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Provádění revizí elektrických zařízení OŘ HK 2023 (SEE, SPS, SMT)</t>
  </si>
  <si>
    <t>KSO:</t>
  </si>
  <si>
    <t>CC-CZ:</t>
  </si>
  <si>
    <t>Místo:</t>
  </si>
  <si>
    <t xml:space="preserve"> </t>
  </si>
  <si>
    <t>Datum:</t>
  </si>
  <si>
    <t>11. 10. 2022</t>
  </si>
  <si>
    <t>Zadavatel:</t>
  </si>
  <si>
    <t>IČ:</t>
  </si>
  <si>
    <t>70994234</t>
  </si>
  <si>
    <t xml:space="preserve">Správa železnic, s.o. OŘ Hradec Králové </t>
  </si>
  <si>
    <t>DIČ:</t>
  </si>
  <si>
    <t>CZ70994234</t>
  </si>
  <si>
    <t>Uchazeč:</t>
  </si>
  <si>
    <t>Vyplň údaj</t>
  </si>
  <si>
    <t>Projektant:</t>
  </si>
  <si>
    <t>Jiří Feltl</t>
  </si>
  <si>
    <t>True</t>
  </si>
  <si>
    <t>Zpracovatel:</t>
  </si>
  <si>
    <t>Petr Vodička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</si>
  <si>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</si>
  <si>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</si>
  <si>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</si>
  <si>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</si>
  <si>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</si>
  <si>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</si>
  <si>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</si>
  <si>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</si>
  <si>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</si>
  <si>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</si>
  <si>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</si>
  <si>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</si>
  <si>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</si>
  <si>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</si>
  <si>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</si>
  <si>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</si>
  <si>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</si>
  <si>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</si>
  <si>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</si>
  <si>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</si>
  <si>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</si>
  <si>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</si>
  <si>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</si>
  <si>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</si>
  <si>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</si>
  <si>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</si>
  <si>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</si>
  <si>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</si>
  <si>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</si>
  <si>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</si>
  <si>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</si>
  <si>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</si>
  <si>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</si>
  <si>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</si>
  <si>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</si>
  <si>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</si>
  <si>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</si>
  <si>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</si>
  <si>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</si>
  <si>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</si>
  <si>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</si>
  <si>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</si>
  <si>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</si>
  <si>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</si>
  <si>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</si>
  <si>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</si>
  <si>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</si>
  <si>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</si>
  <si>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</si>
  <si>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</si>
  <si>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{15815f27-1ea2-4b32-bbab-60827bcc691b}</t>
  </si>
  <si>
    <t>2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</si>
  <si>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</si>
  <si>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</si>
  <si>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</si>
  <si>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</si>
  <si>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</si>
  <si>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</si>
  <si>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</si>
  <si>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</si>
  <si>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</si>
  <si>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</si>
  <si>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</si>
  <si>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</si>
  <si>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</si>
  <si>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</si>
  <si>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</si>
  <si>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</si>
  <si>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</si>
  <si>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</si>
  <si>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</si>
  <si>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</si>
  <si>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</si>
  <si>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</si>
  <si>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</si>
  <si>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</si>
  <si>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</si>
  <si>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</si>
  <si>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</si>
  <si>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7499252532</t>
  </si>
  <si>
    <t>Vyhotovení pravidelné revizní zprávy pro venkovní rozvody NN, VN doba provedení do 5 hod</t>
  </si>
  <si>
    <t>kus</t>
  </si>
  <si>
    <t>512</t>
  </si>
  <si>
    <t>-394686391</t>
  </si>
  <si>
    <t>7499252542</t>
  </si>
  <si>
    <t>Vyhotovení pravidelné revizní zprávy pro venkovní rozvody NN, VN doba provedení do 30 hod</t>
  </si>
  <si>
    <t>760338217</t>
  </si>
  <si>
    <t>3</t>
  </si>
  <si>
    <t>7499252546</t>
  </si>
  <si>
    <t>Vyhotovení pravidelné revizní zprávy pro venkovní osvětlení doba provedení do 5 hod</t>
  </si>
  <si>
    <t>1733986922</t>
  </si>
  <si>
    <t>7499252548</t>
  </si>
  <si>
    <t>Vyhotovení pravidelné revizní zprávy pro venkovní osvětlení doba provedení do 10 hod</t>
  </si>
  <si>
    <t>1603144092</t>
  </si>
  <si>
    <t>5</t>
  </si>
  <si>
    <t>7499252550</t>
  </si>
  <si>
    <t>Vyhotovení pravidelné revizní zprávy pro venkovní osvětlení doba provedení do 15 hod</t>
  </si>
  <si>
    <t>-246336613</t>
  </si>
  <si>
    <t>6</t>
  </si>
  <si>
    <t>7499252552</t>
  </si>
  <si>
    <t>Vyhotovení pravidelné revizní zprávy pro venkovní osvětlení doba provedení do 20 hod</t>
  </si>
  <si>
    <t>-1165677655</t>
  </si>
  <si>
    <t>7</t>
  </si>
  <si>
    <t>7499252554</t>
  </si>
  <si>
    <t>Vyhotovení pravidelné revizní zprávy pro venkovní osvětlení doba provedení do 25 hod</t>
  </si>
  <si>
    <t>920305727</t>
  </si>
  <si>
    <t>8</t>
  </si>
  <si>
    <t>7499252556</t>
  </si>
  <si>
    <t>Vyhotovení pravidelné revizní zprávy pro venkovní osvětlení doba provedení do 30 hod</t>
  </si>
  <si>
    <t>1597651597</t>
  </si>
  <si>
    <t>9</t>
  </si>
  <si>
    <t>7499252564</t>
  </si>
  <si>
    <t>Vyhotovení pravidelné revizní zprávy pro vnitřní instalace doba provedení do 5 hod</t>
  </si>
  <si>
    <t>488392177</t>
  </si>
  <si>
    <t>10</t>
  </si>
  <si>
    <t>7499252566</t>
  </si>
  <si>
    <t>Vyhotovení pravidelné revizní zprávy pro vnitřní instalace doba provedení do 10 hod</t>
  </si>
  <si>
    <t>1567248967</t>
  </si>
  <si>
    <t>11</t>
  </si>
  <si>
    <t>7499252568</t>
  </si>
  <si>
    <t>Vyhotovení pravidelné revizní zprávy pro vnitřní instalace doba provedení do 15 hod</t>
  </si>
  <si>
    <t>788402852</t>
  </si>
  <si>
    <t>12</t>
  </si>
  <si>
    <t>7499252570</t>
  </si>
  <si>
    <t>Vyhotovení pravidelné revizní zprávy pro vnitřní instalace doba provedení do 20 hod</t>
  </si>
  <si>
    <t>1861976108</t>
  </si>
  <si>
    <t>13</t>
  </si>
  <si>
    <t>7499252590</t>
  </si>
  <si>
    <t>Vyhotovení pravidelné revizní zprávy pro hromosvody doba provedení do 5 hod</t>
  </si>
  <si>
    <t>-1647488805</t>
  </si>
  <si>
    <t>14</t>
  </si>
  <si>
    <t>7499252592</t>
  </si>
  <si>
    <t>Vyhotovení pravidelné revizní zprávy pro hromosvody doba provedení do 10 hod</t>
  </si>
  <si>
    <t>-1131321016</t>
  </si>
  <si>
    <t>7499252614</t>
  </si>
  <si>
    <t>Vyhotovení pravidelné revizní zprávy pro DaK doba provedení do 5 hod</t>
  </si>
  <si>
    <t>-1669510427</t>
  </si>
  <si>
    <t>16</t>
  </si>
  <si>
    <t>7499252624</t>
  </si>
  <si>
    <t>Vyhotovení pravidelné revizní zprávy pro DOÚO, DŘT, ÚDŘ, DDTS</t>
  </si>
  <si>
    <t>hod</t>
  </si>
  <si>
    <t>-1254266232</t>
  </si>
  <si>
    <t>17</t>
  </si>
  <si>
    <t>7499252628</t>
  </si>
  <si>
    <t>Vyhotovení pravidelné revizní zprávy pro jednotlivé technologie trakční vedení RDTV</t>
  </si>
  <si>
    <t>km</t>
  </si>
  <si>
    <t>-167839988</t>
  </si>
  <si>
    <t>18</t>
  </si>
  <si>
    <t>7499252634</t>
  </si>
  <si>
    <t>Vyhotovení pravidelné revizní zprávy pro jednotlivé technologie napájecí stanici (stejnosměrnou) - celek bez R110 kV</t>
  </si>
  <si>
    <t>-977631620</t>
  </si>
  <si>
    <t>19</t>
  </si>
  <si>
    <t>7499252640</t>
  </si>
  <si>
    <t>Vyhotovení pravidelné revizní zprávy pro jednotlivé technologie rozvodnu VN do 5 polí</t>
  </si>
  <si>
    <t>-2021255601</t>
  </si>
  <si>
    <t>20</t>
  </si>
  <si>
    <t>7499252646</t>
  </si>
  <si>
    <t>Vyhotovení pravidelné revizní zprávy pro jednotlivé technologie rozvodnu NN jednoduchou</t>
  </si>
  <si>
    <t>-1851384180</t>
  </si>
  <si>
    <t>7499252648</t>
  </si>
  <si>
    <t>Vyhotovení pravidelné revizní zprávy pro jednotlivé technologie rozvodnu NN středně složitou</t>
  </si>
  <si>
    <t>-548221013</t>
  </si>
  <si>
    <t>22</t>
  </si>
  <si>
    <t>7499252666</t>
  </si>
  <si>
    <t>Vyhotovení pravidelné revizní zprávy pro jednotlivé technologie trafostanici VN stožárovou, sloupovou včetně NN</t>
  </si>
  <si>
    <t>1377888407</t>
  </si>
  <si>
    <t>23</t>
  </si>
  <si>
    <t>7499252668</t>
  </si>
  <si>
    <t>Vyhotovení pravidelné revizní zprávy pro jednotlivé technologie trafostanici VN zděnou do 3 vývodů</t>
  </si>
  <si>
    <t>1841868264</t>
  </si>
  <si>
    <t>24</t>
  </si>
  <si>
    <t>7499252678</t>
  </si>
  <si>
    <t>Vyhotovení pravidelné revizní zprávy pro jednotlivé technologie EOV do 5 výhybek</t>
  </si>
  <si>
    <t>-585384819</t>
  </si>
  <si>
    <t>25</t>
  </si>
  <si>
    <t>7499252680</t>
  </si>
  <si>
    <t>Vyhotovení pravidelné revizní zprávy pro jednotlivé technologie EOV do 20 výhybek</t>
  </si>
  <si>
    <t>1553840027</t>
  </si>
  <si>
    <t>26</t>
  </si>
  <si>
    <t>7499252682</t>
  </si>
  <si>
    <t>Vyhotovení pravidelné revizní zprávy pro jednotlivé technologie EOV nad 20 výhybek</t>
  </si>
  <si>
    <t>-1257503090</t>
  </si>
  <si>
    <t>27</t>
  </si>
  <si>
    <t>7499252686</t>
  </si>
  <si>
    <t>Vyhotovení pravidelné revizní zprávy pro jednotlivé technologie přípojku NN</t>
  </si>
  <si>
    <t>681213278</t>
  </si>
  <si>
    <t>28</t>
  </si>
  <si>
    <t>7499252688</t>
  </si>
  <si>
    <t>Vyhotovení pravidelné revizní zprávy pro jednotlivé technologie náhradní proudový zdroj</t>
  </si>
  <si>
    <t>390548447</t>
  </si>
  <si>
    <t>29</t>
  </si>
  <si>
    <t>7499252736</t>
  </si>
  <si>
    <t>Vyhotovení pravidelné revizní zprávy pro jednotlivé technologie STS 6 kV do 3 vývodů</t>
  </si>
  <si>
    <t>-1406565126</t>
  </si>
  <si>
    <t>30</t>
  </si>
  <si>
    <t>7499252738</t>
  </si>
  <si>
    <t>Vyhotovení pravidelné revizní zprávy pro jednotlivé technologie STS 6 kV přes 3 vývody</t>
  </si>
  <si>
    <t>-1353600841</t>
  </si>
  <si>
    <t>31</t>
  </si>
  <si>
    <t>7499252740</t>
  </si>
  <si>
    <t>Vyhotovení pravidelné revizní zprávy pro jednotlivé technologie TTS 6 kV</t>
  </si>
  <si>
    <t>-1729411750</t>
  </si>
  <si>
    <t>32</t>
  </si>
  <si>
    <t>7499252744</t>
  </si>
  <si>
    <t>Vyhotovení pravidelné revizní zprávy pro jednotlivé technologie pracovní stroj výkonu do 1,5 kW</t>
  </si>
  <si>
    <t>-268556568</t>
  </si>
  <si>
    <t>33</t>
  </si>
  <si>
    <t>7499252746</t>
  </si>
  <si>
    <t>Vyhotovení pravidelné revizní zprávy pro jednotlivé technologie pracovní stroj výkonu do 3 kW</t>
  </si>
  <si>
    <t>-101084127</t>
  </si>
  <si>
    <t>34</t>
  </si>
  <si>
    <t>7499252748</t>
  </si>
  <si>
    <t>Vyhotovení pravidelné revizní zprávy pro jednotlivé technologie pracovní stroj výkonu přes 3 kW</t>
  </si>
  <si>
    <t>1541085952</t>
  </si>
  <si>
    <t>35</t>
  </si>
  <si>
    <t>7499253510</t>
  </si>
  <si>
    <t>Provedení prohlídky a zkoušky v provozu (§ 48) transformovny stožárové, sloupové do 1000 kVA</t>
  </si>
  <si>
    <t>-1523702593</t>
  </si>
  <si>
    <t>36</t>
  </si>
  <si>
    <t>7499253520</t>
  </si>
  <si>
    <t>Provedení prohlídky a zkoušky v provozu (§ 48) transformovny zděné, BTS, betonové do 1000 kVA</t>
  </si>
  <si>
    <t>-1368414713</t>
  </si>
  <si>
    <t>37</t>
  </si>
  <si>
    <t>7499253540</t>
  </si>
  <si>
    <t>Provedení prohlídky a zkoušky v provozu (§ 48) transformovny trakční napájecí stanice včetně rozvodny 110 kV a FKZ</t>
  </si>
  <si>
    <t>-17888403</t>
  </si>
  <si>
    <t>38</t>
  </si>
  <si>
    <t>7499253542</t>
  </si>
  <si>
    <t>Provedení prohlídky a zkoušky v provozu (§ 48) transformovny trakční napájecí stanice bez rozvodny</t>
  </si>
  <si>
    <t>-1183330255</t>
  </si>
  <si>
    <t>39</t>
  </si>
  <si>
    <t>7499253550</t>
  </si>
  <si>
    <t>Provedení prohlídky a zkoušky v provozu (§ 48) transformovny trakční spínací stanice čtyř vyp</t>
  </si>
  <si>
    <t>-1954535016</t>
  </si>
  <si>
    <t>40</t>
  </si>
  <si>
    <t>7499253560</t>
  </si>
  <si>
    <t>Provedení prohlídky a zkoušky v provozu (§ 48) transformovny transformovny 6 kV TTS</t>
  </si>
  <si>
    <t>-1681043415</t>
  </si>
  <si>
    <t>41</t>
  </si>
  <si>
    <t>7499253562</t>
  </si>
  <si>
    <t>Provedení prohlídky a zkoušky v provozu (§ 48) transformovny transformovny staniční 6 kV</t>
  </si>
  <si>
    <t>1993911371</t>
  </si>
  <si>
    <t>42</t>
  </si>
  <si>
    <t>7499253564</t>
  </si>
  <si>
    <t>Provedení prohlídky a zkoušky v provozu (§ 48) transformovny transformovny 22/6 kV</t>
  </si>
  <si>
    <t>-1925714773</t>
  </si>
  <si>
    <t>43</t>
  </si>
  <si>
    <t>7499253572</t>
  </si>
  <si>
    <t>Provedení prohlídky a zkoušky v provozu (§ 48) transformovny Dak</t>
  </si>
  <si>
    <t>1987018728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</si>
</sst>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19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0"/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3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8"/>
      <c r="AL5" s="18"/>
      <c r="AM5" s="18"/>
      <c r="AN5" s="18"/>
      <c r="AO5" s="18"/>
      <c r="AP5" s="18"/>
      <c r="AQ5" s="18"/>
      <c r="AR5" s="16"/>
      <c r="BE5" s="190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5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8"/>
      <c r="AL6" s="18"/>
      <c r="AM6" s="18"/>
      <c r="AN6" s="18"/>
      <c r="AO6" s="18"/>
      <c r="AP6" s="18"/>
      <c r="AQ6" s="18"/>
      <c r="AR6" s="16"/>
      <c r="BE6" s="191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1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91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1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91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91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1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91"/>
      <c r="BS13" s="13" t="s">
        <v>6</v>
      </c>
    </row>
    <row r="14" spans="1:74">
      <c r="B14" s="17"/>
      <c r="C14" s="18"/>
      <c r="D14" s="18"/>
      <c r="E14" s="196" t="s">
        <v>31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91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1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91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91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1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91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91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1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1"/>
    </row>
    <row r="23" spans="1:71" s="1" customFormat="1" ht="16.5" customHeight="1">
      <c r="B23" s="17"/>
      <c r="C23" s="18"/>
      <c r="D23" s="18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8"/>
      <c r="AP23" s="18"/>
      <c r="AQ23" s="18"/>
      <c r="AR23" s="16"/>
      <c r="BE23" s="191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1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1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9">
        <f>ROUND(AG94,2)</f>
        <v>0</v>
      </c>
      <c r="AL26" s="200"/>
      <c r="AM26" s="200"/>
      <c r="AN26" s="200"/>
      <c r="AO26" s="200"/>
      <c r="AP26" s="32"/>
      <c r="AQ26" s="32"/>
      <c r="AR26" s="35"/>
      <c r="BE26" s="191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1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1" t="s">
        <v>39</v>
      </c>
      <c r="M28" s="201"/>
      <c r="N28" s="201"/>
      <c r="O28" s="201"/>
      <c r="P28" s="201"/>
      <c r="Q28" s="32"/>
      <c r="R28" s="32"/>
      <c r="S28" s="32"/>
      <c r="T28" s="32"/>
      <c r="U28" s="32"/>
      <c r="V28" s="32"/>
      <c r="W28" s="201" t="s">
        <v>40</v>
      </c>
      <c r="X28" s="201"/>
      <c r="Y28" s="201"/>
      <c r="Z28" s="201"/>
      <c r="AA28" s="201"/>
      <c r="AB28" s="201"/>
      <c r="AC28" s="201"/>
      <c r="AD28" s="201"/>
      <c r="AE28" s="201"/>
      <c r="AF28" s="32"/>
      <c r="AG28" s="32"/>
      <c r="AH28" s="32"/>
      <c r="AI28" s="32"/>
      <c r="AJ28" s="32"/>
      <c r="AK28" s="201" t="s">
        <v>41</v>
      </c>
      <c r="AL28" s="201"/>
      <c r="AM28" s="201"/>
      <c r="AN28" s="201"/>
      <c r="AO28" s="201"/>
      <c r="AP28" s="32"/>
      <c r="AQ28" s="32"/>
      <c r="AR28" s="35"/>
      <c r="BE28" s="191"/>
    </row>
    <row r="29" spans="1:71" s="3" customFormat="1" ht="14.45" customHeight="1">
      <c r="B29" s="36"/>
      <c r="C29" s="37"/>
      <c r="D29" s="25" t="s">
        <v>42</v>
      </c>
      <c r="E29" s="37"/>
      <c r="F29" s="25" t="s">
        <v>43</v>
      </c>
      <c r="G29" s="37"/>
      <c r="H29" s="37"/>
      <c r="I29" s="37"/>
      <c r="J29" s="37"/>
      <c r="K29" s="37"/>
      <c r="L29" s="204">
        <v>0.21</v>
      </c>
      <c r="M29" s="203"/>
      <c r="N29" s="203"/>
      <c r="O29" s="203"/>
      <c r="P29" s="203"/>
      <c r="Q29" s="37"/>
      <c r="R29" s="37"/>
      <c r="S29" s="37"/>
      <c r="T29" s="37"/>
      <c r="U29" s="37"/>
      <c r="V29" s="37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F29" s="37"/>
      <c r="AG29" s="37"/>
      <c r="AH29" s="37"/>
      <c r="AI29" s="37"/>
      <c r="AJ29" s="37"/>
      <c r="AK29" s="202">
        <f>ROUND(AV94, 2)</f>
        <v>0</v>
      </c>
      <c r="AL29" s="203"/>
      <c r="AM29" s="203"/>
      <c r="AN29" s="203"/>
      <c r="AO29" s="203"/>
      <c r="AP29" s="37"/>
      <c r="AQ29" s="37"/>
      <c r="AR29" s="38"/>
      <c r="BE29" s="192"/>
    </row>
    <row r="30" spans="1:71" s="3" customFormat="1" ht="14.45" customHeight="1">
      <c r="B30" s="36"/>
      <c r="C30" s="37"/>
      <c r="D30" s="37"/>
      <c r="E30" s="37"/>
      <c r="F30" s="25" t="s">
        <v>44</v>
      </c>
      <c r="G30" s="37"/>
      <c r="H30" s="37"/>
      <c r="I30" s="37"/>
      <c r="J30" s="37"/>
      <c r="K30" s="37"/>
      <c r="L30" s="204">
        <v>0.15</v>
      </c>
      <c r="M30" s="203"/>
      <c r="N30" s="203"/>
      <c r="O30" s="203"/>
      <c r="P30" s="203"/>
      <c r="Q30" s="37"/>
      <c r="R30" s="37"/>
      <c r="S30" s="37"/>
      <c r="T30" s="37"/>
      <c r="U30" s="37"/>
      <c r="V30" s="37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F30" s="37"/>
      <c r="AG30" s="37"/>
      <c r="AH30" s="37"/>
      <c r="AI30" s="37"/>
      <c r="AJ30" s="37"/>
      <c r="AK30" s="202">
        <f>ROUND(AW94, 2)</f>
        <v>0</v>
      </c>
      <c r="AL30" s="203"/>
      <c r="AM30" s="203"/>
      <c r="AN30" s="203"/>
      <c r="AO30" s="203"/>
      <c r="AP30" s="37"/>
      <c r="AQ30" s="37"/>
      <c r="AR30" s="38"/>
      <c r="BE30" s="192"/>
    </row>
    <row r="31" spans="1:71" s="3" customFormat="1" ht="14.45" hidden="1" customHeight="1">
      <c r="B31" s="36"/>
      <c r="C31" s="37"/>
      <c r="D31" s="37"/>
      <c r="E31" s="37"/>
      <c r="F31" s="25" t="s">
        <v>45</v>
      </c>
      <c r="G31" s="37"/>
      <c r="H31" s="37"/>
      <c r="I31" s="37"/>
      <c r="J31" s="37"/>
      <c r="K31" s="37"/>
      <c r="L31" s="204">
        <v>0.21</v>
      </c>
      <c r="M31" s="203"/>
      <c r="N31" s="203"/>
      <c r="O31" s="203"/>
      <c r="P31" s="203"/>
      <c r="Q31" s="37"/>
      <c r="R31" s="37"/>
      <c r="S31" s="37"/>
      <c r="T31" s="37"/>
      <c r="U31" s="37"/>
      <c r="V31" s="37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F31" s="37"/>
      <c r="AG31" s="37"/>
      <c r="AH31" s="37"/>
      <c r="AI31" s="37"/>
      <c r="AJ31" s="37"/>
      <c r="AK31" s="202">
        <v>0</v>
      </c>
      <c r="AL31" s="203"/>
      <c r="AM31" s="203"/>
      <c r="AN31" s="203"/>
      <c r="AO31" s="203"/>
      <c r="AP31" s="37"/>
      <c r="AQ31" s="37"/>
      <c r="AR31" s="38"/>
      <c r="BE31" s="192"/>
    </row>
    <row r="32" spans="1:71" s="3" customFormat="1" ht="14.45" hidden="1" customHeight="1">
      <c r="B32" s="36"/>
      <c r="C32" s="37"/>
      <c r="D32" s="37"/>
      <c r="E32" s="37"/>
      <c r="F32" s="25" t="s">
        <v>46</v>
      </c>
      <c r="G32" s="37"/>
      <c r="H32" s="37"/>
      <c r="I32" s="37"/>
      <c r="J32" s="37"/>
      <c r="K32" s="37"/>
      <c r="L32" s="204">
        <v>0.15</v>
      </c>
      <c r="M32" s="203"/>
      <c r="N32" s="203"/>
      <c r="O32" s="203"/>
      <c r="P32" s="203"/>
      <c r="Q32" s="37"/>
      <c r="R32" s="37"/>
      <c r="S32" s="37"/>
      <c r="T32" s="37"/>
      <c r="U32" s="37"/>
      <c r="V32" s="37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F32" s="37"/>
      <c r="AG32" s="37"/>
      <c r="AH32" s="37"/>
      <c r="AI32" s="37"/>
      <c r="AJ32" s="37"/>
      <c r="AK32" s="202">
        <v>0</v>
      </c>
      <c r="AL32" s="203"/>
      <c r="AM32" s="203"/>
      <c r="AN32" s="203"/>
      <c r="AO32" s="203"/>
      <c r="AP32" s="37"/>
      <c r="AQ32" s="37"/>
      <c r="AR32" s="38"/>
      <c r="BE32" s="192"/>
    </row>
    <row r="33" spans="1:57" s="3" customFormat="1" ht="14.45" hidden="1" customHeight="1">
      <c r="B33" s="36"/>
      <c r="C33" s="37"/>
      <c r="D33" s="37"/>
      <c r="E33" s="37"/>
      <c r="F33" s="25" t="s">
        <v>47</v>
      </c>
      <c r="G33" s="37"/>
      <c r="H33" s="37"/>
      <c r="I33" s="37"/>
      <c r="J33" s="37"/>
      <c r="K33" s="37"/>
      <c r="L33" s="204">
        <v>0</v>
      </c>
      <c r="M33" s="203"/>
      <c r="N33" s="203"/>
      <c r="O33" s="203"/>
      <c r="P33" s="203"/>
      <c r="Q33" s="37"/>
      <c r="R33" s="37"/>
      <c r="S33" s="37"/>
      <c r="T33" s="37"/>
      <c r="U33" s="37"/>
      <c r="V33" s="37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F33" s="37"/>
      <c r="AG33" s="37"/>
      <c r="AH33" s="37"/>
      <c r="AI33" s="37"/>
      <c r="AJ33" s="37"/>
      <c r="AK33" s="202">
        <v>0</v>
      </c>
      <c r="AL33" s="203"/>
      <c r="AM33" s="203"/>
      <c r="AN33" s="203"/>
      <c r="AO33" s="203"/>
      <c r="AP33" s="37"/>
      <c r="AQ33" s="37"/>
      <c r="AR33" s="38"/>
      <c r="BE33" s="192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1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05" t="s">
        <v>50</v>
      </c>
      <c r="Y35" s="206"/>
      <c r="Z35" s="206"/>
      <c r="AA35" s="206"/>
      <c r="AB35" s="206"/>
      <c r="AC35" s="41"/>
      <c r="AD35" s="41"/>
      <c r="AE35" s="41"/>
      <c r="AF35" s="41"/>
      <c r="AG35" s="41"/>
      <c r="AH35" s="41"/>
      <c r="AI35" s="41"/>
      <c r="AJ35" s="41"/>
      <c r="AK35" s="207">
        <f>SUM(AK26:AK33)</f>
        <v>0</v>
      </c>
      <c r="AL35" s="206"/>
      <c r="AM35" s="206"/>
      <c r="AN35" s="206"/>
      <c r="AO35" s="208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XXXXXXXX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09" t="str">
        <f>K6</f>
        <v>Provádění revizí elektrických zařízení OŘ HK 2023 (SEE, SPS, SMT)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1" t="str">
        <f>IF(AN8= "","",AN8)</f>
        <v>11. 10. 2022</v>
      </c>
      <c r="AN87" s="211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Správa železnic, s.o. OŘ Hradec Králové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12" t="str">
        <f>IF(E17="","",E17)</f>
        <v>Jiří Feltl</v>
      </c>
      <c r="AN89" s="213"/>
      <c r="AO89" s="213"/>
      <c r="AP89" s="213"/>
      <c r="AQ89" s="32"/>
      <c r="AR89" s="35"/>
      <c r="AS89" s="214" t="s">
        <v>58</v>
      </c>
      <c r="AT89" s="215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12" t="str">
        <f>IF(E20="","",E20)</f>
        <v>Petr Vodička</v>
      </c>
      <c r="AN90" s="213"/>
      <c r="AO90" s="213"/>
      <c r="AP90" s="213"/>
      <c r="AQ90" s="32"/>
      <c r="AR90" s="35"/>
      <c r="AS90" s="216"/>
      <c r="AT90" s="217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18"/>
      <c r="AT91" s="219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20" t="s">
        <v>59</v>
      </c>
      <c r="D92" s="221"/>
      <c r="E92" s="221"/>
      <c r="F92" s="221"/>
      <c r="G92" s="221"/>
      <c r="H92" s="69"/>
      <c r="I92" s="222" t="s">
        <v>60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3" t="s">
        <v>61</v>
      </c>
      <c r="AH92" s="221"/>
      <c r="AI92" s="221"/>
      <c r="AJ92" s="221"/>
      <c r="AK92" s="221"/>
      <c r="AL92" s="221"/>
      <c r="AM92" s="221"/>
      <c r="AN92" s="222" t="s">
        <v>62</v>
      </c>
      <c r="AO92" s="221"/>
      <c r="AP92" s="224"/>
      <c r="AQ92" s="70" t="s">
        <v>63</v>
      </c>
      <c r="AR92" s="35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3" t="s">
        <v>75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28">
        <f>ROUND(AG95,2)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77</v>
      </c>
      <c r="BT94" s="87" t="s">
        <v>78</v>
      </c>
      <c r="BU94" s="88" t="s">
        <v>79</v>
      </c>
      <c r="BV94" s="87" t="s">
        <v>80</v>
      </c>
      <c r="BW94" s="87" t="s">
        <v>5</v>
      </c>
      <c r="BX94" s="87" t="s">
        <v>81</v>
      </c>
      <c r="CL94" s="87" t="s">
        <v>1</v>
      </c>
    </row>
    <row r="95" spans="1:91" s="7" customFormat="1" ht="16.5" customHeight="1">
      <c r="A95" s="89" t="s">
        <v>82</v>
      </c>
      <c r="B95" s="90"/>
      <c r="C95" s="91"/>
      <c r="D95" s="227" t="s">
        <v>83</v>
      </c>
      <c r="E95" s="227"/>
      <c r="F95" s="227"/>
      <c r="G95" s="227"/>
      <c r="H95" s="227"/>
      <c r="I95" s="92"/>
      <c r="J95" s="227" t="s">
        <v>84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'R01 - Infrastruktura'!J30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93" t="s">
        <v>85</v>
      </c>
      <c r="AR95" s="94"/>
      <c r="AS95" s="95">
        <v>0</v>
      </c>
      <c r="AT95" s="96">
        <f>ROUND(SUM(AV95:AW95),2)</f>
        <v>0</v>
      </c>
      <c r="AU95" s="97">
        <f>'R01 - Infrastruktura'!P117</f>
        <v>0</v>
      </c>
      <c r="AV95" s="96">
        <f>'R01 - Infrastruktura'!J33</f>
        <v>0</v>
      </c>
      <c r="AW95" s="96">
        <f>'R01 - Infrastruktura'!J34</f>
        <v>0</v>
      </c>
      <c r="AX95" s="96">
        <f>'R01 - Infrastruktura'!J35</f>
        <v>0</v>
      </c>
      <c r="AY95" s="96">
        <f>'R01 - Infrastruktura'!J36</f>
        <v>0</v>
      </c>
      <c r="AZ95" s="96">
        <f>'R01 - Infrastruktura'!F33</f>
        <v>0</v>
      </c>
      <c r="BA95" s="96">
        <f>'R01 - Infrastruktura'!F34</f>
        <v>0</v>
      </c>
      <c r="BB95" s="96">
        <f>'R01 - Infrastruktura'!F35</f>
        <v>0</v>
      </c>
      <c r="BC95" s="96">
        <f>'R01 - Infrastruktura'!F36</f>
        <v>0</v>
      </c>
      <c r="BD95" s="98">
        <f>'R01 - Infrastruktura'!F37</f>
        <v>0</v>
      </c>
      <c r="BT95" s="99" t="s">
        <v>86</v>
      </c>
      <c r="BV95" s="99" t="s">
        <v>80</v>
      </c>
      <c r="BW95" s="99" t="s">
        <v>87</v>
      </c>
      <c r="BX95" s="99" t="s">
        <v>5</v>
      </c>
      <c r="CL95" s="99" t="s">
        <v>1</v>
      </c>
      <c r="CM95" s="99" t="s">
        <v>88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fSzsKSPTI6smIFxlNmF5+Kch+uRwsEIq6C1pZ3z7bkoSmqsnFYGEzSzyGB68BfTv7N4J815dk/KXue6xw7QkwQ==" saltValue="PL4EdMczD7aElAKhxabXUwz2OIvghg53jzPxOV4UXy8whf8H3KYQbcc+i6svfBudvhXuMwvTWA9M9ul4XF2wR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R01 - Infrastruktur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3" t="s">
        <v>87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6"/>
      <c r="AT3" s="13" t="s">
        <v>88</v>
      </c>
    </row>
    <row r="4" spans="1:46" s="1" customFormat="1" ht="24.95" customHeight="1">
      <c r="B4" s="16"/>
      <c r="D4" s="102" t="s">
        <v>89</v>
      </c>
      <c r="L4" s="16"/>
      <c r="M4" s="103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4" t="s">
        <v>16</v>
      </c>
      <c r="L6" s="16"/>
    </row>
    <row r="7" spans="1:46" s="1" customFormat="1" ht="26.25" customHeight="1">
      <c r="B7" s="16"/>
      <c r="E7" s="231" t="str">
        <f>'Rekapitulace zakázky'!K6</f>
        <v>Provádění revizí elektrických zařízení OŘ HK 2023 (SEE, SPS, SMT)</v>
      </c>
      <c r="F7" s="232"/>
      <c r="G7" s="232"/>
      <c r="H7" s="232"/>
      <c r="L7" s="16"/>
    </row>
    <row r="8" spans="1:46" s="2" customFormat="1" ht="12" customHeight="1">
      <c r="A8" s="30"/>
      <c r="B8" s="35"/>
      <c r="C8" s="30"/>
      <c r="D8" s="104" t="s">
        <v>90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33" t="s">
        <v>91</v>
      </c>
      <c r="F9" s="234"/>
      <c r="G9" s="234"/>
      <c r="H9" s="234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4" t="s">
        <v>18</v>
      </c>
      <c r="E11" s="30"/>
      <c r="F11" s="105" t="s">
        <v>1</v>
      </c>
      <c r="G11" s="30"/>
      <c r="H11" s="30"/>
      <c r="I11" s="104" t="s">
        <v>19</v>
      </c>
      <c r="J11" s="105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4" t="s">
        <v>20</v>
      </c>
      <c r="E12" s="30"/>
      <c r="F12" s="105" t="s">
        <v>21</v>
      </c>
      <c r="G12" s="30"/>
      <c r="H12" s="30"/>
      <c r="I12" s="104" t="s">
        <v>22</v>
      </c>
      <c r="J12" s="106" t="str">
        <f>'Rekapitulace zakázky'!AN8</f>
        <v>11. 10. 2022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4" t="s">
        <v>24</v>
      </c>
      <c r="E14" s="30"/>
      <c r="F14" s="30"/>
      <c r="G14" s="30"/>
      <c r="H14" s="30"/>
      <c r="I14" s="104" t="s">
        <v>25</v>
      </c>
      <c r="J14" s="105" t="s">
        <v>26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5" t="s">
        <v>27</v>
      </c>
      <c r="F15" s="30"/>
      <c r="G15" s="30"/>
      <c r="H15" s="30"/>
      <c r="I15" s="104" t="s">
        <v>28</v>
      </c>
      <c r="J15" s="105" t="s">
        <v>29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4" t="s">
        <v>30</v>
      </c>
      <c r="E17" s="30"/>
      <c r="F17" s="30"/>
      <c r="G17" s="30"/>
      <c r="H17" s="30"/>
      <c r="I17" s="104" t="s">
        <v>25</v>
      </c>
      <c r="J17" s="26" t="str">
        <f>'Rekapitulace zakázky'!AN13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35" t="str">
        <f>'Rekapitulace zakázky'!E14</f>
        <v>Vyplň údaj</v>
      </c>
      <c r="F18" s="236"/>
      <c r="G18" s="236"/>
      <c r="H18" s="236"/>
      <c r="I18" s="104" t="s">
        <v>28</v>
      </c>
      <c r="J18" s="26" t="str">
        <f>'Rekapitulace zakázky'!AN14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4" t="s">
        <v>32</v>
      </c>
      <c r="E20" s="30"/>
      <c r="F20" s="30"/>
      <c r="G20" s="30"/>
      <c r="H20" s="30"/>
      <c r="I20" s="104" t="s">
        <v>25</v>
      </c>
      <c r="J20" s="105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5" t="s">
        <v>33</v>
      </c>
      <c r="F21" s="30"/>
      <c r="G21" s="30"/>
      <c r="H21" s="30"/>
      <c r="I21" s="104" t="s">
        <v>28</v>
      </c>
      <c r="J21" s="105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4" t="s">
        <v>35</v>
      </c>
      <c r="E23" s="30"/>
      <c r="F23" s="30"/>
      <c r="G23" s="30"/>
      <c r="H23" s="30"/>
      <c r="I23" s="104" t="s">
        <v>25</v>
      </c>
      <c r="J23" s="105" t="s">
        <v>1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5" t="s">
        <v>36</v>
      </c>
      <c r="F24" s="30"/>
      <c r="G24" s="30"/>
      <c r="H24" s="30"/>
      <c r="I24" s="104" t="s">
        <v>28</v>
      </c>
      <c r="J24" s="105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4" t="s">
        <v>37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7"/>
      <c r="B27" s="108"/>
      <c r="C27" s="107"/>
      <c r="D27" s="107"/>
      <c r="E27" s="237" t="s">
        <v>1</v>
      </c>
      <c r="F27" s="237"/>
      <c r="G27" s="237"/>
      <c r="H27" s="237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0"/>
      <c r="E29" s="110"/>
      <c r="F29" s="110"/>
      <c r="G29" s="110"/>
      <c r="H29" s="110"/>
      <c r="I29" s="110"/>
      <c r="J29" s="110"/>
      <c r="K29" s="110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1" t="s">
        <v>38</v>
      </c>
      <c r="E30" s="30"/>
      <c r="F30" s="30"/>
      <c r="G30" s="30"/>
      <c r="H30" s="30"/>
      <c r="I30" s="30"/>
      <c r="J30" s="112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0"/>
      <c r="E31" s="110"/>
      <c r="F31" s="110"/>
      <c r="G31" s="110"/>
      <c r="H31" s="110"/>
      <c r="I31" s="110"/>
      <c r="J31" s="110"/>
      <c r="K31" s="11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3" t="s">
        <v>40</v>
      </c>
      <c r="G32" s="30"/>
      <c r="H32" s="30"/>
      <c r="I32" s="113" t="s">
        <v>39</v>
      </c>
      <c r="J32" s="113" t="s">
        <v>41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4" t="s">
        <v>42</v>
      </c>
      <c r="E33" s="104" t="s">
        <v>43</v>
      </c>
      <c r="F33" s="115">
        <f>ROUND((SUM(BE117:BE161)),  2)</f>
        <v>0</v>
      </c>
      <c r="G33" s="30"/>
      <c r="H33" s="30"/>
      <c r="I33" s="116">
        <v>0.21</v>
      </c>
      <c r="J33" s="115">
        <f>ROUND(((SUM(BE117:BE161))*I33),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4" t="s">
        <v>44</v>
      </c>
      <c r="F34" s="115">
        <f>ROUND((SUM(BF117:BF161)),  2)</f>
        <v>0</v>
      </c>
      <c r="G34" s="30"/>
      <c r="H34" s="30"/>
      <c r="I34" s="116">
        <v>0.15</v>
      </c>
      <c r="J34" s="115">
        <f>ROUND(((SUM(BF117:BF161))*I34),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4" t="s">
        <v>45</v>
      </c>
      <c r="F35" s="115">
        <f>ROUND((SUM(BG117:BG161)),  2)</f>
        <v>0</v>
      </c>
      <c r="G35" s="30"/>
      <c r="H35" s="30"/>
      <c r="I35" s="116">
        <v>0.21</v>
      </c>
      <c r="J35" s="115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4" t="s">
        <v>46</v>
      </c>
      <c r="F36" s="115">
        <f>ROUND((SUM(BH117:BH161)),  2)</f>
        <v>0</v>
      </c>
      <c r="G36" s="30"/>
      <c r="H36" s="30"/>
      <c r="I36" s="116">
        <v>0.15</v>
      </c>
      <c r="J36" s="115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4" t="s">
        <v>47</v>
      </c>
      <c r="F37" s="115">
        <f>ROUND((SUM(BI117:BI161)),  2)</f>
        <v>0</v>
      </c>
      <c r="G37" s="30"/>
      <c r="H37" s="30"/>
      <c r="I37" s="116">
        <v>0</v>
      </c>
      <c r="J37" s="11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17"/>
      <c r="D39" s="118" t="s">
        <v>48</v>
      </c>
      <c r="E39" s="119"/>
      <c r="F39" s="119"/>
      <c r="G39" s="120" t="s">
        <v>49</v>
      </c>
      <c r="H39" s="121" t="s">
        <v>50</v>
      </c>
      <c r="I39" s="119"/>
      <c r="J39" s="122">
        <f>SUM(J30:J37)</f>
        <v>0</v>
      </c>
      <c r="K39" s="123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4" t="s">
        <v>51</v>
      </c>
      <c r="E50" s="125"/>
      <c r="F50" s="125"/>
      <c r="G50" s="124" t="s">
        <v>52</v>
      </c>
      <c r="H50" s="125"/>
      <c r="I50" s="125"/>
      <c r="J50" s="125"/>
      <c r="K50" s="125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26" t="s">
        <v>53</v>
      </c>
      <c r="E61" s="127"/>
      <c r="F61" s="128" t="s">
        <v>54</v>
      </c>
      <c r="G61" s="126" t="s">
        <v>53</v>
      </c>
      <c r="H61" s="127"/>
      <c r="I61" s="127"/>
      <c r="J61" s="129" t="s">
        <v>54</v>
      </c>
      <c r="K61" s="12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4" t="s">
        <v>55</v>
      </c>
      <c r="E65" s="130"/>
      <c r="F65" s="130"/>
      <c r="G65" s="124" t="s">
        <v>56</v>
      </c>
      <c r="H65" s="130"/>
      <c r="I65" s="130"/>
      <c r="J65" s="130"/>
      <c r="K65" s="13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26" t="s">
        <v>53</v>
      </c>
      <c r="E76" s="127"/>
      <c r="F76" s="128" t="s">
        <v>54</v>
      </c>
      <c r="G76" s="126" t="s">
        <v>53</v>
      </c>
      <c r="H76" s="127"/>
      <c r="I76" s="127"/>
      <c r="J76" s="129" t="s">
        <v>54</v>
      </c>
      <c r="K76" s="12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92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customHeight="1">
      <c r="A85" s="30"/>
      <c r="B85" s="31"/>
      <c r="C85" s="32"/>
      <c r="D85" s="32"/>
      <c r="E85" s="238" t="str">
        <f>E7</f>
        <v>Provádění revizí elektrických zařízení OŘ HK 2023 (SEE, SPS, SMT)</v>
      </c>
      <c r="F85" s="239"/>
      <c r="G85" s="239"/>
      <c r="H85" s="239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90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09" t="str">
        <f>E9</f>
        <v>R01 - Infrastruktura</v>
      </c>
      <c r="F87" s="240"/>
      <c r="G87" s="240"/>
      <c r="H87" s="240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 xml:space="preserve"> </v>
      </c>
      <c r="G89" s="32"/>
      <c r="H89" s="32"/>
      <c r="I89" s="25" t="s">
        <v>22</v>
      </c>
      <c r="J89" s="62" t="str">
        <f>IF(J12="","",J12)</f>
        <v>11. 10. 2022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Správa železnic, s.o. OŘ Hradec Králové </v>
      </c>
      <c r="G91" s="32"/>
      <c r="H91" s="32"/>
      <c r="I91" s="25" t="s">
        <v>32</v>
      </c>
      <c r="J91" s="28" t="str">
        <f>E21</f>
        <v>Jiří Feltl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30</v>
      </c>
      <c r="D92" s="32"/>
      <c r="E92" s="32"/>
      <c r="F92" s="23" t="str">
        <f>IF(E18="","",E18)</f>
        <v>Vyplň údaj</v>
      </c>
      <c r="G92" s="32"/>
      <c r="H92" s="32"/>
      <c r="I92" s="25" t="s">
        <v>35</v>
      </c>
      <c r="J92" s="28" t="str">
        <f>E24</f>
        <v>Petr Vodička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5" t="s">
        <v>93</v>
      </c>
      <c r="D94" s="136"/>
      <c r="E94" s="136"/>
      <c r="F94" s="136"/>
      <c r="G94" s="136"/>
      <c r="H94" s="136"/>
      <c r="I94" s="136"/>
      <c r="J94" s="137" t="s">
        <v>94</v>
      </c>
      <c r="K94" s="136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8" t="s">
        <v>95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96</v>
      </c>
    </row>
    <row r="97" spans="1:31" s="9" customFormat="1" ht="24.95" customHeight="1">
      <c r="B97" s="139"/>
      <c r="C97" s="140"/>
      <c r="D97" s="141" t="s">
        <v>97</v>
      </c>
      <c r="E97" s="142"/>
      <c r="F97" s="142"/>
      <c r="G97" s="142"/>
      <c r="H97" s="142"/>
      <c r="I97" s="142"/>
      <c r="J97" s="143">
        <f>J118</f>
        <v>0</v>
      </c>
      <c r="K97" s="140"/>
      <c r="L97" s="144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98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6.25" customHeight="1">
      <c r="A107" s="30"/>
      <c r="B107" s="31"/>
      <c r="C107" s="32"/>
      <c r="D107" s="32"/>
      <c r="E107" s="238" t="str">
        <f>E7</f>
        <v>Provádění revizí elektrických zařízení OŘ HK 2023 (SEE, SPS, SMT)</v>
      </c>
      <c r="F107" s="239"/>
      <c r="G107" s="239"/>
      <c r="H107" s="239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90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9" t="str">
        <f>E9</f>
        <v>R01 - Infrastruktura</v>
      </c>
      <c r="F109" s="240"/>
      <c r="G109" s="240"/>
      <c r="H109" s="240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 xml:space="preserve"> </v>
      </c>
      <c r="G111" s="32"/>
      <c r="H111" s="32"/>
      <c r="I111" s="25" t="s">
        <v>22</v>
      </c>
      <c r="J111" s="62" t="str">
        <f>IF(J12="","",J12)</f>
        <v>11. 10. 2022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 xml:space="preserve">Správa železnic, s.o. OŘ Hradec Králové </v>
      </c>
      <c r="G113" s="32"/>
      <c r="H113" s="32"/>
      <c r="I113" s="25" t="s">
        <v>32</v>
      </c>
      <c r="J113" s="28" t="str">
        <f>E21</f>
        <v>Jiří Feltl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30</v>
      </c>
      <c r="D114" s="32"/>
      <c r="E114" s="32"/>
      <c r="F114" s="23" t="str">
        <f>IF(E18="","",E18)</f>
        <v>Vyplň údaj</v>
      </c>
      <c r="G114" s="32"/>
      <c r="H114" s="32"/>
      <c r="I114" s="25" t="s">
        <v>35</v>
      </c>
      <c r="J114" s="28" t="str">
        <f>E24</f>
        <v>Petr Vodička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5"/>
      <c r="B116" s="146"/>
      <c r="C116" s="147" t="s">
        <v>99</v>
      </c>
      <c r="D116" s="148" t="s">
        <v>63</v>
      </c>
      <c r="E116" s="148" t="s">
        <v>59</v>
      </c>
      <c r="F116" s="148" t="s">
        <v>60</v>
      </c>
      <c r="G116" s="148" t="s">
        <v>100</v>
      </c>
      <c r="H116" s="148" t="s">
        <v>101</v>
      </c>
      <c r="I116" s="148" t="s">
        <v>102</v>
      </c>
      <c r="J116" s="149" t="s">
        <v>94</v>
      </c>
      <c r="K116" s="150" t="s">
        <v>103</v>
      </c>
      <c r="L116" s="151"/>
      <c r="M116" s="71" t="s">
        <v>1</v>
      </c>
      <c r="N116" s="72" t="s">
        <v>42</v>
      </c>
      <c r="O116" s="72" t="s">
        <v>104</v>
      </c>
      <c r="P116" s="72" t="s">
        <v>105</v>
      </c>
      <c r="Q116" s="72" t="s">
        <v>106</v>
      </c>
      <c r="R116" s="72" t="s">
        <v>107</v>
      </c>
      <c r="S116" s="72" t="s">
        <v>108</v>
      </c>
      <c r="T116" s="73" t="s">
        <v>109</v>
      </c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</row>
    <row r="117" spans="1:65" s="2" customFormat="1" ht="22.9" customHeight="1">
      <c r="A117" s="30"/>
      <c r="B117" s="31"/>
      <c r="C117" s="78" t="s">
        <v>110</v>
      </c>
      <c r="D117" s="32"/>
      <c r="E117" s="32"/>
      <c r="F117" s="32"/>
      <c r="G117" s="32"/>
      <c r="H117" s="32"/>
      <c r="I117" s="32"/>
      <c r="J117" s="152">
        <f>BK117</f>
        <v>0</v>
      </c>
      <c r="K117" s="32"/>
      <c r="L117" s="35"/>
      <c r="M117" s="74"/>
      <c r="N117" s="153"/>
      <c r="O117" s="75"/>
      <c r="P117" s="154">
        <f>P118</f>
        <v>0</v>
      </c>
      <c r="Q117" s="75"/>
      <c r="R117" s="154">
        <f>R118</f>
        <v>0</v>
      </c>
      <c r="S117" s="75"/>
      <c r="T117" s="155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77</v>
      </c>
      <c r="AU117" s="13" t="s">
        <v>96</v>
      </c>
      <c r="BK117" s="156">
        <f>BK118</f>
        <v>0</v>
      </c>
    </row>
    <row r="118" spans="1:65" s="11" customFormat="1" ht="25.9" customHeight="1">
      <c r="B118" s="157"/>
      <c r="C118" s="158"/>
      <c r="D118" s="159" t="s">
        <v>77</v>
      </c>
      <c r="E118" s="160" t="s">
        <v>111</v>
      </c>
      <c r="F118" s="160" t="s">
        <v>112</v>
      </c>
      <c r="G118" s="158"/>
      <c r="H118" s="158"/>
      <c r="I118" s="161"/>
      <c r="J118" s="162">
        <f>BK118</f>
        <v>0</v>
      </c>
      <c r="K118" s="158"/>
      <c r="L118" s="163"/>
      <c r="M118" s="164"/>
      <c r="N118" s="165"/>
      <c r="O118" s="165"/>
      <c r="P118" s="166">
        <f>SUM(P119:P161)</f>
        <v>0</v>
      </c>
      <c r="Q118" s="165"/>
      <c r="R118" s="166">
        <f>SUM(R119:R161)</f>
        <v>0</v>
      </c>
      <c r="S118" s="165"/>
      <c r="T118" s="167">
        <f>SUM(T119:T161)</f>
        <v>0</v>
      </c>
      <c r="AR118" s="168" t="s">
        <v>113</v>
      </c>
      <c r="AT118" s="169" t="s">
        <v>77</v>
      </c>
      <c r="AU118" s="169" t="s">
        <v>78</v>
      </c>
      <c r="AY118" s="168" t="s">
        <v>114</v>
      </c>
      <c r="BK118" s="170">
        <f>SUM(BK119:BK161)</f>
        <v>0</v>
      </c>
    </row>
    <row r="119" spans="1:65" s="2" customFormat="1" ht="24.2" customHeight="1">
      <c r="A119" s="30"/>
      <c r="B119" s="31"/>
      <c r="C119" s="171" t="s">
        <v>86</v>
      </c>
      <c r="D119" s="171" t="s">
        <v>115</v>
      </c>
      <c r="E119" s="172" t="s">
        <v>116</v>
      </c>
      <c r="F119" s="173" t="s">
        <v>117</v>
      </c>
      <c r="G119" s="174" t="s">
        <v>118</v>
      </c>
      <c r="H119" s="175">
        <v>1</v>
      </c>
      <c r="I119" s="176"/>
      <c r="J119" s="177">
        <f t="shared" ref="J119:J161" si="0">ROUND(I119*H119,2)</f>
        <v>0</v>
      </c>
      <c r="K119" s="178"/>
      <c r="L119" s="35"/>
      <c r="M119" s="179" t="s">
        <v>1</v>
      </c>
      <c r="N119" s="180" t="s">
        <v>43</v>
      </c>
      <c r="O119" s="67"/>
      <c r="P119" s="181">
        <f t="shared" ref="P119:P161" si="1">O119*H119</f>
        <v>0</v>
      </c>
      <c r="Q119" s="181">
        <v>0</v>
      </c>
      <c r="R119" s="181">
        <f t="shared" ref="R119:R161" si="2">Q119*H119</f>
        <v>0</v>
      </c>
      <c r="S119" s="181">
        <v>0</v>
      </c>
      <c r="T119" s="182">
        <f t="shared" ref="T119:T161" si="3"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3" t="s">
        <v>119</v>
      </c>
      <c r="AT119" s="183" t="s">
        <v>115</v>
      </c>
      <c r="AU119" s="183" t="s">
        <v>86</v>
      </c>
      <c r="AY119" s="13" t="s">
        <v>114</v>
      </c>
      <c r="BE119" s="184">
        <f t="shared" ref="BE119:BE161" si="4">IF(N119="základní",J119,0)</f>
        <v>0</v>
      </c>
      <c r="BF119" s="184">
        <f t="shared" ref="BF119:BF161" si="5">IF(N119="snížená",J119,0)</f>
        <v>0</v>
      </c>
      <c r="BG119" s="184">
        <f t="shared" ref="BG119:BG161" si="6">IF(N119="zákl. přenesená",J119,0)</f>
        <v>0</v>
      </c>
      <c r="BH119" s="184">
        <f t="shared" ref="BH119:BH161" si="7">IF(N119="sníž. přenesená",J119,0)</f>
        <v>0</v>
      </c>
      <c r="BI119" s="184">
        <f t="shared" ref="BI119:BI161" si="8">IF(N119="nulová",J119,0)</f>
        <v>0</v>
      </c>
      <c r="BJ119" s="13" t="s">
        <v>86</v>
      </c>
      <c r="BK119" s="184">
        <f t="shared" ref="BK119:BK161" si="9">ROUND(I119*H119,2)</f>
        <v>0</v>
      </c>
      <c r="BL119" s="13" t="s">
        <v>119</v>
      </c>
      <c r="BM119" s="183" t="s">
        <v>120</v>
      </c>
    </row>
    <row r="120" spans="1:65" s="2" customFormat="1" ht="24.2" customHeight="1">
      <c r="A120" s="30"/>
      <c r="B120" s="31"/>
      <c r="C120" s="171" t="s">
        <v>88</v>
      </c>
      <c r="D120" s="171" t="s">
        <v>115</v>
      </c>
      <c r="E120" s="172" t="s">
        <v>121</v>
      </c>
      <c r="F120" s="173" t="s">
        <v>122</v>
      </c>
      <c r="G120" s="174" t="s">
        <v>118</v>
      </c>
      <c r="H120" s="175">
        <v>1</v>
      </c>
      <c r="I120" s="176"/>
      <c r="J120" s="177">
        <f t="shared" si="0"/>
        <v>0</v>
      </c>
      <c r="K120" s="178"/>
      <c r="L120" s="35"/>
      <c r="M120" s="179" t="s">
        <v>1</v>
      </c>
      <c r="N120" s="180" t="s">
        <v>43</v>
      </c>
      <c r="O120" s="67"/>
      <c r="P120" s="181">
        <f t="shared" si="1"/>
        <v>0</v>
      </c>
      <c r="Q120" s="181">
        <v>0</v>
      </c>
      <c r="R120" s="181">
        <f t="shared" si="2"/>
        <v>0</v>
      </c>
      <c r="S120" s="181">
        <v>0</v>
      </c>
      <c r="T120" s="182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83" t="s">
        <v>119</v>
      </c>
      <c r="AT120" s="183" t="s">
        <v>115</v>
      </c>
      <c r="AU120" s="183" t="s">
        <v>86</v>
      </c>
      <c r="AY120" s="13" t="s">
        <v>114</v>
      </c>
      <c r="BE120" s="184">
        <f t="shared" si="4"/>
        <v>0</v>
      </c>
      <c r="BF120" s="184">
        <f t="shared" si="5"/>
        <v>0</v>
      </c>
      <c r="BG120" s="184">
        <f t="shared" si="6"/>
        <v>0</v>
      </c>
      <c r="BH120" s="184">
        <f t="shared" si="7"/>
        <v>0</v>
      </c>
      <c r="BI120" s="184">
        <f t="shared" si="8"/>
        <v>0</v>
      </c>
      <c r="BJ120" s="13" t="s">
        <v>86</v>
      </c>
      <c r="BK120" s="184">
        <f t="shared" si="9"/>
        <v>0</v>
      </c>
      <c r="BL120" s="13" t="s">
        <v>119</v>
      </c>
      <c r="BM120" s="183" t="s">
        <v>123</v>
      </c>
    </row>
    <row r="121" spans="1:65" s="2" customFormat="1" ht="24.2" customHeight="1">
      <c r="A121" s="30"/>
      <c r="B121" s="31"/>
      <c r="C121" s="171" t="s">
        <v>124</v>
      </c>
      <c r="D121" s="171" t="s">
        <v>115</v>
      </c>
      <c r="E121" s="172" t="s">
        <v>125</v>
      </c>
      <c r="F121" s="173" t="s">
        <v>126</v>
      </c>
      <c r="G121" s="174" t="s">
        <v>118</v>
      </c>
      <c r="H121" s="175">
        <v>37</v>
      </c>
      <c r="I121" s="176"/>
      <c r="J121" s="177">
        <f t="shared" si="0"/>
        <v>0</v>
      </c>
      <c r="K121" s="178"/>
      <c r="L121" s="35"/>
      <c r="M121" s="179" t="s">
        <v>1</v>
      </c>
      <c r="N121" s="180" t="s">
        <v>43</v>
      </c>
      <c r="O121" s="67"/>
      <c r="P121" s="181">
        <f t="shared" si="1"/>
        <v>0</v>
      </c>
      <c r="Q121" s="181">
        <v>0</v>
      </c>
      <c r="R121" s="181">
        <f t="shared" si="2"/>
        <v>0</v>
      </c>
      <c r="S121" s="181">
        <v>0</v>
      </c>
      <c r="T121" s="182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3" t="s">
        <v>119</v>
      </c>
      <c r="AT121" s="183" t="s">
        <v>115</v>
      </c>
      <c r="AU121" s="183" t="s">
        <v>86</v>
      </c>
      <c r="AY121" s="13" t="s">
        <v>114</v>
      </c>
      <c r="BE121" s="184">
        <f t="shared" si="4"/>
        <v>0</v>
      </c>
      <c r="BF121" s="184">
        <f t="shared" si="5"/>
        <v>0</v>
      </c>
      <c r="BG121" s="184">
        <f t="shared" si="6"/>
        <v>0</v>
      </c>
      <c r="BH121" s="184">
        <f t="shared" si="7"/>
        <v>0</v>
      </c>
      <c r="BI121" s="184">
        <f t="shared" si="8"/>
        <v>0</v>
      </c>
      <c r="BJ121" s="13" t="s">
        <v>86</v>
      </c>
      <c r="BK121" s="184">
        <f t="shared" si="9"/>
        <v>0</v>
      </c>
      <c r="BL121" s="13" t="s">
        <v>119</v>
      </c>
      <c r="BM121" s="183" t="s">
        <v>127</v>
      </c>
    </row>
    <row r="122" spans="1:65" s="2" customFormat="1" ht="24.2" customHeight="1">
      <c r="A122" s="30"/>
      <c r="B122" s="31"/>
      <c r="C122" s="171" t="s">
        <v>113</v>
      </c>
      <c r="D122" s="171" t="s">
        <v>115</v>
      </c>
      <c r="E122" s="172" t="s">
        <v>128</v>
      </c>
      <c r="F122" s="173" t="s">
        <v>129</v>
      </c>
      <c r="G122" s="174" t="s">
        <v>118</v>
      </c>
      <c r="H122" s="175">
        <v>45</v>
      </c>
      <c r="I122" s="176"/>
      <c r="J122" s="177">
        <f t="shared" si="0"/>
        <v>0</v>
      </c>
      <c r="K122" s="178"/>
      <c r="L122" s="35"/>
      <c r="M122" s="179" t="s">
        <v>1</v>
      </c>
      <c r="N122" s="180" t="s">
        <v>43</v>
      </c>
      <c r="O122" s="67"/>
      <c r="P122" s="181">
        <f t="shared" si="1"/>
        <v>0</v>
      </c>
      <c r="Q122" s="181">
        <v>0</v>
      </c>
      <c r="R122" s="181">
        <f t="shared" si="2"/>
        <v>0</v>
      </c>
      <c r="S122" s="181">
        <v>0</v>
      </c>
      <c r="T122" s="182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3" t="s">
        <v>119</v>
      </c>
      <c r="AT122" s="183" t="s">
        <v>115</v>
      </c>
      <c r="AU122" s="183" t="s">
        <v>86</v>
      </c>
      <c r="AY122" s="13" t="s">
        <v>114</v>
      </c>
      <c r="BE122" s="184">
        <f t="shared" si="4"/>
        <v>0</v>
      </c>
      <c r="BF122" s="184">
        <f t="shared" si="5"/>
        <v>0</v>
      </c>
      <c r="BG122" s="184">
        <f t="shared" si="6"/>
        <v>0</v>
      </c>
      <c r="BH122" s="184">
        <f t="shared" si="7"/>
        <v>0</v>
      </c>
      <c r="BI122" s="184">
        <f t="shared" si="8"/>
        <v>0</v>
      </c>
      <c r="BJ122" s="13" t="s">
        <v>86</v>
      </c>
      <c r="BK122" s="184">
        <f t="shared" si="9"/>
        <v>0</v>
      </c>
      <c r="BL122" s="13" t="s">
        <v>119</v>
      </c>
      <c r="BM122" s="183" t="s">
        <v>130</v>
      </c>
    </row>
    <row r="123" spans="1:65" s="2" customFormat="1" ht="24.2" customHeight="1">
      <c r="A123" s="30"/>
      <c r="B123" s="31"/>
      <c r="C123" s="171" t="s">
        <v>131</v>
      </c>
      <c r="D123" s="171" t="s">
        <v>115</v>
      </c>
      <c r="E123" s="172" t="s">
        <v>132</v>
      </c>
      <c r="F123" s="173" t="s">
        <v>133</v>
      </c>
      <c r="G123" s="174" t="s">
        <v>118</v>
      </c>
      <c r="H123" s="175">
        <v>16</v>
      </c>
      <c r="I123" s="176"/>
      <c r="J123" s="177">
        <f t="shared" si="0"/>
        <v>0</v>
      </c>
      <c r="K123" s="178"/>
      <c r="L123" s="35"/>
      <c r="M123" s="179" t="s">
        <v>1</v>
      </c>
      <c r="N123" s="180" t="s">
        <v>43</v>
      </c>
      <c r="O123" s="67"/>
      <c r="P123" s="181">
        <f t="shared" si="1"/>
        <v>0</v>
      </c>
      <c r="Q123" s="181">
        <v>0</v>
      </c>
      <c r="R123" s="181">
        <f t="shared" si="2"/>
        <v>0</v>
      </c>
      <c r="S123" s="181">
        <v>0</v>
      </c>
      <c r="T123" s="182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3" t="s">
        <v>119</v>
      </c>
      <c r="AT123" s="183" t="s">
        <v>115</v>
      </c>
      <c r="AU123" s="183" t="s">
        <v>86</v>
      </c>
      <c r="AY123" s="13" t="s">
        <v>114</v>
      </c>
      <c r="BE123" s="184">
        <f t="shared" si="4"/>
        <v>0</v>
      </c>
      <c r="BF123" s="184">
        <f t="shared" si="5"/>
        <v>0</v>
      </c>
      <c r="BG123" s="184">
        <f t="shared" si="6"/>
        <v>0</v>
      </c>
      <c r="BH123" s="184">
        <f t="shared" si="7"/>
        <v>0</v>
      </c>
      <c r="BI123" s="184">
        <f t="shared" si="8"/>
        <v>0</v>
      </c>
      <c r="BJ123" s="13" t="s">
        <v>86</v>
      </c>
      <c r="BK123" s="184">
        <f t="shared" si="9"/>
        <v>0</v>
      </c>
      <c r="BL123" s="13" t="s">
        <v>119</v>
      </c>
      <c r="BM123" s="183" t="s">
        <v>134</v>
      </c>
    </row>
    <row r="124" spans="1:65" s="2" customFormat="1" ht="24.2" customHeight="1">
      <c r="A124" s="30"/>
      <c r="B124" s="31"/>
      <c r="C124" s="171" t="s">
        <v>135</v>
      </c>
      <c r="D124" s="171" t="s">
        <v>115</v>
      </c>
      <c r="E124" s="172" t="s">
        <v>136</v>
      </c>
      <c r="F124" s="173" t="s">
        <v>137</v>
      </c>
      <c r="G124" s="174" t="s">
        <v>118</v>
      </c>
      <c r="H124" s="175">
        <v>9</v>
      </c>
      <c r="I124" s="176"/>
      <c r="J124" s="177">
        <f t="shared" si="0"/>
        <v>0</v>
      </c>
      <c r="K124" s="178"/>
      <c r="L124" s="35"/>
      <c r="M124" s="179" t="s">
        <v>1</v>
      </c>
      <c r="N124" s="180" t="s">
        <v>43</v>
      </c>
      <c r="O124" s="67"/>
      <c r="P124" s="181">
        <f t="shared" si="1"/>
        <v>0</v>
      </c>
      <c r="Q124" s="181">
        <v>0</v>
      </c>
      <c r="R124" s="181">
        <f t="shared" si="2"/>
        <v>0</v>
      </c>
      <c r="S124" s="181">
        <v>0</v>
      </c>
      <c r="T124" s="182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3" t="s">
        <v>119</v>
      </c>
      <c r="AT124" s="183" t="s">
        <v>115</v>
      </c>
      <c r="AU124" s="183" t="s">
        <v>86</v>
      </c>
      <c r="AY124" s="13" t="s">
        <v>114</v>
      </c>
      <c r="BE124" s="184">
        <f t="shared" si="4"/>
        <v>0</v>
      </c>
      <c r="BF124" s="184">
        <f t="shared" si="5"/>
        <v>0</v>
      </c>
      <c r="BG124" s="184">
        <f t="shared" si="6"/>
        <v>0</v>
      </c>
      <c r="BH124" s="184">
        <f t="shared" si="7"/>
        <v>0</v>
      </c>
      <c r="BI124" s="184">
        <f t="shared" si="8"/>
        <v>0</v>
      </c>
      <c r="BJ124" s="13" t="s">
        <v>86</v>
      </c>
      <c r="BK124" s="184">
        <f t="shared" si="9"/>
        <v>0</v>
      </c>
      <c r="BL124" s="13" t="s">
        <v>119</v>
      </c>
      <c r="BM124" s="183" t="s">
        <v>138</v>
      </c>
    </row>
    <row r="125" spans="1:65" s="2" customFormat="1" ht="24.2" customHeight="1">
      <c r="A125" s="30"/>
      <c r="B125" s="31"/>
      <c r="C125" s="171" t="s">
        <v>139</v>
      </c>
      <c r="D125" s="171" t="s">
        <v>115</v>
      </c>
      <c r="E125" s="172" t="s">
        <v>140</v>
      </c>
      <c r="F125" s="173" t="s">
        <v>141</v>
      </c>
      <c r="G125" s="174" t="s">
        <v>118</v>
      </c>
      <c r="H125" s="175">
        <v>5</v>
      </c>
      <c r="I125" s="176"/>
      <c r="J125" s="177">
        <f t="shared" si="0"/>
        <v>0</v>
      </c>
      <c r="K125" s="178"/>
      <c r="L125" s="35"/>
      <c r="M125" s="179" t="s">
        <v>1</v>
      </c>
      <c r="N125" s="180" t="s">
        <v>43</v>
      </c>
      <c r="O125" s="67"/>
      <c r="P125" s="181">
        <f t="shared" si="1"/>
        <v>0</v>
      </c>
      <c r="Q125" s="181">
        <v>0</v>
      </c>
      <c r="R125" s="181">
        <f t="shared" si="2"/>
        <v>0</v>
      </c>
      <c r="S125" s="181">
        <v>0</v>
      </c>
      <c r="T125" s="182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3" t="s">
        <v>119</v>
      </c>
      <c r="AT125" s="183" t="s">
        <v>115</v>
      </c>
      <c r="AU125" s="183" t="s">
        <v>86</v>
      </c>
      <c r="AY125" s="13" t="s">
        <v>114</v>
      </c>
      <c r="BE125" s="184">
        <f t="shared" si="4"/>
        <v>0</v>
      </c>
      <c r="BF125" s="184">
        <f t="shared" si="5"/>
        <v>0</v>
      </c>
      <c r="BG125" s="184">
        <f t="shared" si="6"/>
        <v>0</v>
      </c>
      <c r="BH125" s="184">
        <f t="shared" si="7"/>
        <v>0</v>
      </c>
      <c r="BI125" s="184">
        <f t="shared" si="8"/>
        <v>0</v>
      </c>
      <c r="BJ125" s="13" t="s">
        <v>86</v>
      </c>
      <c r="BK125" s="184">
        <f t="shared" si="9"/>
        <v>0</v>
      </c>
      <c r="BL125" s="13" t="s">
        <v>119</v>
      </c>
      <c r="BM125" s="183" t="s">
        <v>142</v>
      </c>
    </row>
    <row r="126" spans="1:65" s="2" customFormat="1" ht="24.2" customHeight="1">
      <c r="A126" s="30"/>
      <c r="B126" s="31"/>
      <c r="C126" s="171" t="s">
        <v>143</v>
      </c>
      <c r="D126" s="171" t="s">
        <v>115</v>
      </c>
      <c r="E126" s="172" t="s">
        <v>144</v>
      </c>
      <c r="F126" s="173" t="s">
        <v>145</v>
      </c>
      <c r="G126" s="174" t="s">
        <v>118</v>
      </c>
      <c r="H126" s="175">
        <v>2</v>
      </c>
      <c r="I126" s="176"/>
      <c r="J126" s="177">
        <f t="shared" si="0"/>
        <v>0</v>
      </c>
      <c r="K126" s="178"/>
      <c r="L126" s="35"/>
      <c r="M126" s="179" t="s">
        <v>1</v>
      </c>
      <c r="N126" s="180" t="s">
        <v>43</v>
      </c>
      <c r="O126" s="67"/>
      <c r="P126" s="181">
        <f t="shared" si="1"/>
        <v>0</v>
      </c>
      <c r="Q126" s="181">
        <v>0</v>
      </c>
      <c r="R126" s="181">
        <f t="shared" si="2"/>
        <v>0</v>
      </c>
      <c r="S126" s="181">
        <v>0</v>
      </c>
      <c r="T126" s="182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3" t="s">
        <v>119</v>
      </c>
      <c r="AT126" s="183" t="s">
        <v>115</v>
      </c>
      <c r="AU126" s="183" t="s">
        <v>86</v>
      </c>
      <c r="AY126" s="13" t="s">
        <v>114</v>
      </c>
      <c r="BE126" s="184">
        <f t="shared" si="4"/>
        <v>0</v>
      </c>
      <c r="BF126" s="184">
        <f t="shared" si="5"/>
        <v>0</v>
      </c>
      <c r="BG126" s="184">
        <f t="shared" si="6"/>
        <v>0</v>
      </c>
      <c r="BH126" s="184">
        <f t="shared" si="7"/>
        <v>0</v>
      </c>
      <c r="BI126" s="184">
        <f t="shared" si="8"/>
        <v>0</v>
      </c>
      <c r="BJ126" s="13" t="s">
        <v>86</v>
      </c>
      <c r="BK126" s="184">
        <f t="shared" si="9"/>
        <v>0</v>
      </c>
      <c r="BL126" s="13" t="s">
        <v>119</v>
      </c>
      <c r="BM126" s="183" t="s">
        <v>146</v>
      </c>
    </row>
    <row r="127" spans="1:65" s="2" customFormat="1" ht="24.2" customHeight="1">
      <c r="A127" s="30"/>
      <c r="B127" s="31"/>
      <c r="C127" s="171" t="s">
        <v>147</v>
      </c>
      <c r="D127" s="171" t="s">
        <v>115</v>
      </c>
      <c r="E127" s="172" t="s">
        <v>148</v>
      </c>
      <c r="F127" s="173" t="s">
        <v>149</v>
      </c>
      <c r="G127" s="174" t="s">
        <v>118</v>
      </c>
      <c r="H127" s="175">
        <v>122</v>
      </c>
      <c r="I127" s="176"/>
      <c r="J127" s="177">
        <f t="shared" si="0"/>
        <v>0</v>
      </c>
      <c r="K127" s="178"/>
      <c r="L127" s="35"/>
      <c r="M127" s="179" t="s">
        <v>1</v>
      </c>
      <c r="N127" s="180" t="s">
        <v>43</v>
      </c>
      <c r="O127" s="67"/>
      <c r="P127" s="181">
        <f t="shared" si="1"/>
        <v>0</v>
      </c>
      <c r="Q127" s="181">
        <v>0</v>
      </c>
      <c r="R127" s="181">
        <f t="shared" si="2"/>
        <v>0</v>
      </c>
      <c r="S127" s="181">
        <v>0</v>
      </c>
      <c r="T127" s="182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3" t="s">
        <v>119</v>
      </c>
      <c r="AT127" s="183" t="s">
        <v>115</v>
      </c>
      <c r="AU127" s="183" t="s">
        <v>86</v>
      </c>
      <c r="AY127" s="13" t="s">
        <v>114</v>
      </c>
      <c r="BE127" s="184">
        <f t="shared" si="4"/>
        <v>0</v>
      </c>
      <c r="BF127" s="184">
        <f t="shared" si="5"/>
        <v>0</v>
      </c>
      <c r="BG127" s="184">
        <f t="shared" si="6"/>
        <v>0</v>
      </c>
      <c r="BH127" s="184">
        <f t="shared" si="7"/>
        <v>0</v>
      </c>
      <c r="BI127" s="184">
        <f t="shared" si="8"/>
        <v>0</v>
      </c>
      <c r="BJ127" s="13" t="s">
        <v>86</v>
      </c>
      <c r="BK127" s="184">
        <f t="shared" si="9"/>
        <v>0</v>
      </c>
      <c r="BL127" s="13" t="s">
        <v>119</v>
      </c>
      <c r="BM127" s="183" t="s">
        <v>150</v>
      </c>
    </row>
    <row r="128" spans="1:65" s="2" customFormat="1" ht="24.2" customHeight="1">
      <c r="A128" s="30"/>
      <c r="B128" s="31"/>
      <c r="C128" s="171" t="s">
        <v>151</v>
      </c>
      <c r="D128" s="171" t="s">
        <v>115</v>
      </c>
      <c r="E128" s="172" t="s">
        <v>152</v>
      </c>
      <c r="F128" s="173" t="s">
        <v>153</v>
      </c>
      <c r="G128" s="174" t="s">
        <v>118</v>
      </c>
      <c r="H128" s="175">
        <v>75</v>
      </c>
      <c r="I128" s="176"/>
      <c r="J128" s="177">
        <f t="shared" si="0"/>
        <v>0</v>
      </c>
      <c r="K128" s="178"/>
      <c r="L128" s="35"/>
      <c r="M128" s="179" t="s">
        <v>1</v>
      </c>
      <c r="N128" s="180" t="s">
        <v>43</v>
      </c>
      <c r="O128" s="67"/>
      <c r="P128" s="181">
        <f t="shared" si="1"/>
        <v>0</v>
      </c>
      <c r="Q128" s="181">
        <v>0</v>
      </c>
      <c r="R128" s="181">
        <f t="shared" si="2"/>
        <v>0</v>
      </c>
      <c r="S128" s="181">
        <v>0</v>
      </c>
      <c r="T128" s="182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3" t="s">
        <v>119</v>
      </c>
      <c r="AT128" s="183" t="s">
        <v>115</v>
      </c>
      <c r="AU128" s="183" t="s">
        <v>86</v>
      </c>
      <c r="AY128" s="13" t="s">
        <v>114</v>
      </c>
      <c r="BE128" s="184">
        <f t="shared" si="4"/>
        <v>0</v>
      </c>
      <c r="BF128" s="184">
        <f t="shared" si="5"/>
        <v>0</v>
      </c>
      <c r="BG128" s="184">
        <f t="shared" si="6"/>
        <v>0</v>
      </c>
      <c r="BH128" s="184">
        <f t="shared" si="7"/>
        <v>0</v>
      </c>
      <c r="BI128" s="184">
        <f t="shared" si="8"/>
        <v>0</v>
      </c>
      <c r="BJ128" s="13" t="s">
        <v>86</v>
      </c>
      <c r="BK128" s="184">
        <f t="shared" si="9"/>
        <v>0</v>
      </c>
      <c r="BL128" s="13" t="s">
        <v>119</v>
      </c>
      <c r="BM128" s="183" t="s">
        <v>154</v>
      </c>
    </row>
    <row r="129" spans="1:65" s="2" customFormat="1" ht="24.2" customHeight="1">
      <c r="A129" s="30"/>
      <c r="B129" s="31"/>
      <c r="C129" s="171" t="s">
        <v>155</v>
      </c>
      <c r="D129" s="171" t="s">
        <v>115</v>
      </c>
      <c r="E129" s="172" t="s">
        <v>156</v>
      </c>
      <c r="F129" s="173" t="s">
        <v>157</v>
      </c>
      <c r="G129" s="174" t="s">
        <v>118</v>
      </c>
      <c r="H129" s="175">
        <v>18</v>
      </c>
      <c r="I129" s="176"/>
      <c r="J129" s="177">
        <f t="shared" si="0"/>
        <v>0</v>
      </c>
      <c r="K129" s="178"/>
      <c r="L129" s="35"/>
      <c r="M129" s="179" t="s">
        <v>1</v>
      </c>
      <c r="N129" s="180" t="s">
        <v>43</v>
      </c>
      <c r="O129" s="67"/>
      <c r="P129" s="181">
        <f t="shared" si="1"/>
        <v>0</v>
      </c>
      <c r="Q129" s="181">
        <v>0</v>
      </c>
      <c r="R129" s="181">
        <f t="shared" si="2"/>
        <v>0</v>
      </c>
      <c r="S129" s="181">
        <v>0</v>
      </c>
      <c r="T129" s="182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3" t="s">
        <v>119</v>
      </c>
      <c r="AT129" s="183" t="s">
        <v>115</v>
      </c>
      <c r="AU129" s="183" t="s">
        <v>86</v>
      </c>
      <c r="AY129" s="13" t="s">
        <v>114</v>
      </c>
      <c r="BE129" s="184">
        <f t="shared" si="4"/>
        <v>0</v>
      </c>
      <c r="BF129" s="184">
        <f t="shared" si="5"/>
        <v>0</v>
      </c>
      <c r="BG129" s="184">
        <f t="shared" si="6"/>
        <v>0</v>
      </c>
      <c r="BH129" s="184">
        <f t="shared" si="7"/>
        <v>0</v>
      </c>
      <c r="BI129" s="184">
        <f t="shared" si="8"/>
        <v>0</v>
      </c>
      <c r="BJ129" s="13" t="s">
        <v>86</v>
      </c>
      <c r="BK129" s="184">
        <f t="shared" si="9"/>
        <v>0</v>
      </c>
      <c r="BL129" s="13" t="s">
        <v>119</v>
      </c>
      <c r="BM129" s="183" t="s">
        <v>158</v>
      </c>
    </row>
    <row r="130" spans="1:65" s="2" customFormat="1" ht="24.2" customHeight="1">
      <c r="A130" s="30"/>
      <c r="B130" s="31"/>
      <c r="C130" s="171" t="s">
        <v>159</v>
      </c>
      <c r="D130" s="171" t="s">
        <v>115</v>
      </c>
      <c r="E130" s="172" t="s">
        <v>160</v>
      </c>
      <c r="F130" s="173" t="s">
        <v>161</v>
      </c>
      <c r="G130" s="174" t="s">
        <v>118</v>
      </c>
      <c r="H130" s="175">
        <v>3</v>
      </c>
      <c r="I130" s="176"/>
      <c r="J130" s="177">
        <f t="shared" si="0"/>
        <v>0</v>
      </c>
      <c r="K130" s="178"/>
      <c r="L130" s="35"/>
      <c r="M130" s="179" t="s">
        <v>1</v>
      </c>
      <c r="N130" s="180" t="s">
        <v>43</v>
      </c>
      <c r="O130" s="67"/>
      <c r="P130" s="181">
        <f t="shared" si="1"/>
        <v>0</v>
      </c>
      <c r="Q130" s="181">
        <v>0</v>
      </c>
      <c r="R130" s="181">
        <f t="shared" si="2"/>
        <v>0</v>
      </c>
      <c r="S130" s="181">
        <v>0</v>
      </c>
      <c r="T130" s="182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3" t="s">
        <v>119</v>
      </c>
      <c r="AT130" s="183" t="s">
        <v>115</v>
      </c>
      <c r="AU130" s="183" t="s">
        <v>86</v>
      </c>
      <c r="AY130" s="13" t="s">
        <v>114</v>
      </c>
      <c r="BE130" s="184">
        <f t="shared" si="4"/>
        <v>0</v>
      </c>
      <c r="BF130" s="184">
        <f t="shared" si="5"/>
        <v>0</v>
      </c>
      <c r="BG130" s="184">
        <f t="shared" si="6"/>
        <v>0</v>
      </c>
      <c r="BH130" s="184">
        <f t="shared" si="7"/>
        <v>0</v>
      </c>
      <c r="BI130" s="184">
        <f t="shared" si="8"/>
        <v>0</v>
      </c>
      <c r="BJ130" s="13" t="s">
        <v>86</v>
      </c>
      <c r="BK130" s="184">
        <f t="shared" si="9"/>
        <v>0</v>
      </c>
      <c r="BL130" s="13" t="s">
        <v>119</v>
      </c>
      <c r="BM130" s="183" t="s">
        <v>162</v>
      </c>
    </row>
    <row r="131" spans="1:65" s="2" customFormat="1" ht="24.2" customHeight="1">
      <c r="A131" s="30"/>
      <c r="B131" s="31"/>
      <c r="C131" s="171" t="s">
        <v>163</v>
      </c>
      <c r="D131" s="171" t="s">
        <v>115</v>
      </c>
      <c r="E131" s="172" t="s">
        <v>164</v>
      </c>
      <c r="F131" s="173" t="s">
        <v>165</v>
      </c>
      <c r="G131" s="174" t="s">
        <v>118</v>
      </c>
      <c r="H131" s="175">
        <v>69</v>
      </c>
      <c r="I131" s="176"/>
      <c r="J131" s="177">
        <f t="shared" si="0"/>
        <v>0</v>
      </c>
      <c r="K131" s="178"/>
      <c r="L131" s="35"/>
      <c r="M131" s="179" t="s">
        <v>1</v>
      </c>
      <c r="N131" s="180" t="s">
        <v>43</v>
      </c>
      <c r="O131" s="67"/>
      <c r="P131" s="181">
        <f t="shared" si="1"/>
        <v>0</v>
      </c>
      <c r="Q131" s="181">
        <v>0</v>
      </c>
      <c r="R131" s="181">
        <f t="shared" si="2"/>
        <v>0</v>
      </c>
      <c r="S131" s="181">
        <v>0</v>
      </c>
      <c r="T131" s="182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3" t="s">
        <v>119</v>
      </c>
      <c r="AT131" s="183" t="s">
        <v>115</v>
      </c>
      <c r="AU131" s="183" t="s">
        <v>86</v>
      </c>
      <c r="AY131" s="13" t="s">
        <v>114</v>
      </c>
      <c r="BE131" s="184">
        <f t="shared" si="4"/>
        <v>0</v>
      </c>
      <c r="BF131" s="184">
        <f t="shared" si="5"/>
        <v>0</v>
      </c>
      <c r="BG131" s="184">
        <f t="shared" si="6"/>
        <v>0</v>
      </c>
      <c r="BH131" s="184">
        <f t="shared" si="7"/>
        <v>0</v>
      </c>
      <c r="BI131" s="184">
        <f t="shared" si="8"/>
        <v>0</v>
      </c>
      <c r="BJ131" s="13" t="s">
        <v>86</v>
      </c>
      <c r="BK131" s="184">
        <f t="shared" si="9"/>
        <v>0</v>
      </c>
      <c r="BL131" s="13" t="s">
        <v>119</v>
      </c>
      <c r="BM131" s="183" t="s">
        <v>166</v>
      </c>
    </row>
    <row r="132" spans="1:65" s="2" customFormat="1" ht="24.2" customHeight="1">
      <c r="A132" s="30"/>
      <c r="B132" s="31"/>
      <c r="C132" s="171" t="s">
        <v>167</v>
      </c>
      <c r="D132" s="171" t="s">
        <v>115</v>
      </c>
      <c r="E132" s="172" t="s">
        <v>168</v>
      </c>
      <c r="F132" s="173" t="s">
        <v>169</v>
      </c>
      <c r="G132" s="174" t="s">
        <v>118</v>
      </c>
      <c r="H132" s="175">
        <v>18</v>
      </c>
      <c r="I132" s="176"/>
      <c r="J132" s="177">
        <f t="shared" si="0"/>
        <v>0</v>
      </c>
      <c r="K132" s="178"/>
      <c r="L132" s="35"/>
      <c r="M132" s="179" t="s">
        <v>1</v>
      </c>
      <c r="N132" s="180" t="s">
        <v>43</v>
      </c>
      <c r="O132" s="67"/>
      <c r="P132" s="181">
        <f t="shared" si="1"/>
        <v>0</v>
      </c>
      <c r="Q132" s="181">
        <v>0</v>
      </c>
      <c r="R132" s="181">
        <f t="shared" si="2"/>
        <v>0</v>
      </c>
      <c r="S132" s="181">
        <v>0</v>
      </c>
      <c r="T132" s="182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3" t="s">
        <v>119</v>
      </c>
      <c r="AT132" s="183" t="s">
        <v>115</v>
      </c>
      <c r="AU132" s="183" t="s">
        <v>86</v>
      </c>
      <c r="AY132" s="13" t="s">
        <v>114</v>
      </c>
      <c r="BE132" s="184">
        <f t="shared" si="4"/>
        <v>0</v>
      </c>
      <c r="BF132" s="184">
        <f t="shared" si="5"/>
        <v>0</v>
      </c>
      <c r="BG132" s="184">
        <f t="shared" si="6"/>
        <v>0</v>
      </c>
      <c r="BH132" s="184">
        <f t="shared" si="7"/>
        <v>0</v>
      </c>
      <c r="BI132" s="184">
        <f t="shared" si="8"/>
        <v>0</v>
      </c>
      <c r="BJ132" s="13" t="s">
        <v>86</v>
      </c>
      <c r="BK132" s="184">
        <f t="shared" si="9"/>
        <v>0</v>
      </c>
      <c r="BL132" s="13" t="s">
        <v>119</v>
      </c>
      <c r="BM132" s="183" t="s">
        <v>170</v>
      </c>
    </row>
    <row r="133" spans="1:65" s="2" customFormat="1" ht="24.2" customHeight="1">
      <c r="A133" s="30"/>
      <c r="B133" s="31"/>
      <c r="C133" s="171" t="s">
        <v>8</v>
      </c>
      <c r="D133" s="171" t="s">
        <v>115</v>
      </c>
      <c r="E133" s="172" t="s">
        <v>171</v>
      </c>
      <c r="F133" s="173" t="s">
        <v>172</v>
      </c>
      <c r="G133" s="174" t="s">
        <v>118</v>
      </c>
      <c r="H133" s="175">
        <v>6</v>
      </c>
      <c r="I133" s="176"/>
      <c r="J133" s="177">
        <f t="shared" si="0"/>
        <v>0</v>
      </c>
      <c r="K133" s="178"/>
      <c r="L133" s="35"/>
      <c r="M133" s="179" t="s">
        <v>1</v>
      </c>
      <c r="N133" s="180" t="s">
        <v>43</v>
      </c>
      <c r="O133" s="67"/>
      <c r="P133" s="181">
        <f t="shared" si="1"/>
        <v>0</v>
      </c>
      <c r="Q133" s="181">
        <v>0</v>
      </c>
      <c r="R133" s="181">
        <f t="shared" si="2"/>
        <v>0</v>
      </c>
      <c r="S133" s="181">
        <v>0</v>
      </c>
      <c r="T133" s="182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3" t="s">
        <v>119</v>
      </c>
      <c r="AT133" s="183" t="s">
        <v>115</v>
      </c>
      <c r="AU133" s="183" t="s">
        <v>86</v>
      </c>
      <c r="AY133" s="13" t="s">
        <v>114</v>
      </c>
      <c r="BE133" s="184">
        <f t="shared" si="4"/>
        <v>0</v>
      </c>
      <c r="BF133" s="184">
        <f t="shared" si="5"/>
        <v>0</v>
      </c>
      <c r="BG133" s="184">
        <f t="shared" si="6"/>
        <v>0</v>
      </c>
      <c r="BH133" s="184">
        <f t="shared" si="7"/>
        <v>0</v>
      </c>
      <c r="BI133" s="184">
        <f t="shared" si="8"/>
        <v>0</v>
      </c>
      <c r="BJ133" s="13" t="s">
        <v>86</v>
      </c>
      <c r="BK133" s="184">
        <f t="shared" si="9"/>
        <v>0</v>
      </c>
      <c r="BL133" s="13" t="s">
        <v>119</v>
      </c>
      <c r="BM133" s="183" t="s">
        <v>173</v>
      </c>
    </row>
    <row r="134" spans="1:65" s="2" customFormat="1" ht="24.2" customHeight="1">
      <c r="A134" s="30"/>
      <c r="B134" s="31"/>
      <c r="C134" s="171" t="s">
        <v>174</v>
      </c>
      <c r="D134" s="171" t="s">
        <v>115</v>
      </c>
      <c r="E134" s="172" t="s">
        <v>175</v>
      </c>
      <c r="F134" s="173" t="s">
        <v>176</v>
      </c>
      <c r="G134" s="174" t="s">
        <v>177</v>
      </c>
      <c r="H134" s="175">
        <v>282</v>
      </c>
      <c r="I134" s="176"/>
      <c r="J134" s="177">
        <f t="shared" si="0"/>
        <v>0</v>
      </c>
      <c r="K134" s="178"/>
      <c r="L134" s="35"/>
      <c r="M134" s="179" t="s">
        <v>1</v>
      </c>
      <c r="N134" s="180" t="s">
        <v>43</v>
      </c>
      <c r="O134" s="67"/>
      <c r="P134" s="181">
        <f t="shared" si="1"/>
        <v>0</v>
      </c>
      <c r="Q134" s="181">
        <v>0</v>
      </c>
      <c r="R134" s="181">
        <f t="shared" si="2"/>
        <v>0</v>
      </c>
      <c r="S134" s="181">
        <v>0</v>
      </c>
      <c r="T134" s="182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83" t="s">
        <v>119</v>
      </c>
      <c r="AT134" s="183" t="s">
        <v>115</v>
      </c>
      <c r="AU134" s="183" t="s">
        <v>86</v>
      </c>
      <c r="AY134" s="13" t="s">
        <v>114</v>
      </c>
      <c r="BE134" s="184">
        <f t="shared" si="4"/>
        <v>0</v>
      </c>
      <c r="BF134" s="184">
        <f t="shared" si="5"/>
        <v>0</v>
      </c>
      <c r="BG134" s="184">
        <f t="shared" si="6"/>
        <v>0</v>
      </c>
      <c r="BH134" s="184">
        <f t="shared" si="7"/>
        <v>0</v>
      </c>
      <c r="BI134" s="184">
        <f t="shared" si="8"/>
        <v>0</v>
      </c>
      <c r="BJ134" s="13" t="s">
        <v>86</v>
      </c>
      <c r="BK134" s="184">
        <f t="shared" si="9"/>
        <v>0</v>
      </c>
      <c r="BL134" s="13" t="s">
        <v>119</v>
      </c>
      <c r="BM134" s="183" t="s">
        <v>178</v>
      </c>
    </row>
    <row r="135" spans="1:65" s="2" customFormat="1" ht="24.2" customHeight="1">
      <c r="A135" s="30"/>
      <c r="B135" s="31"/>
      <c r="C135" s="171" t="s">
        <v>179</v>
      </c>
      <c r="D135" s="171" t="s">
        <v>115</v>
      </c>
      <c r="E135" s="172" t="s">
        <v>180</v>
      </c>
      <c r="F135" s="173" t="s">
        <v>181</v>
      </c>
      <c r="G135" s="174" t="s">
        <v>182</v>
      </c>
      <c r="H135" s="175">
        <v>86.948999999999998</v>
      </c>
      <c r="I135" s="176"/>
      <c r="J135" s="177">
        <f t="shared" si="0"/>
        <v>0</v>
      </c>
      <c r="K135" s="178"/>
      <c r="L135" s="35"/>
      <c r="M135" s="179" t="s">
        <v>1</v>
      </c>
      <c r="N135" s="180" t="s">
        <v>43</v>
      </c>
      <c r="O135" s="67"/>
      <c r="P135" s="181">
        <f t="shared" si="1"/>
        <v>0</v>
      </c>
      <c r="Q135" s="181">
        <v>0</v>
      </c>
      <c r="R135" s="181">
        <f t="shared" si="2"/>
        <v>0</v>
      </c>
      <c r="S135" s="181">
        <v>0</v>
      </c>
      <c r="T135" s="182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3" t="s">
        <v>119</v>
      </c>
      <c r="AT135" s="183" t="s">
        <v>115</v>
      </c>
      <c r="AU135" s="183" t="s">
        <v>86</v>
      </c>
      <c r="AY135" s="13" t="s">
        <v>114</v>
      </c>
      <c r="BE135" s="184">
        <f t="shared" si="4"/>
        <v>0</v>
      </c>
      <c r="BF135" s="184">
        <f t="shared" si="5"/>
        <v>0</v>
      </c>
      <c r="BG135" s="184">
        <f t="shared" si="6"/>
        <v>0</v>
      </c>
      <c r="BH135" s="184">
        <f t="shared" si="7"/>
        <v>0</v>
      </c>
      <c r="BI135" s="184">
        <f t="shared" si="8"/>
        <v>0</v>
      </c>
      <c r="BJ135" s="13" t="s">
        <v>86</v>
      </c>
      <c r="BK135" s="184">
        <f t="shared" si="9"/>
        <v>0</v>
      </c>
      <c r="BL135" s="13" t="s">
        <v>119</v>
      </c>
      <c r="BM135" s="183" t="s">
        <v>183</v>
      </c>
    </row>
    <row r="136" spans="1:65" s="2" customFormat="1" ht="37.9" customHeight="1">
      <c r="A136" s="30"/>
      <c r="B136" s="31"/>
      <c r="C136" s="171" t="s">
        <v>184</v>
      </c>
      <c r="D136" s="171" t="s">
        <v>115</v>
      </c>
      <c r="E136" s="172" t="s">
        <v>185</v>
      </c>
      <c r="F136" s="173" t="s">
        <v>186</v>
      </c>
      <c r="G136" s="174" t="s">
        <v>118</v>
      </c>
      <c r="H136" s="175">
        <v>4</v>
      </c>
      <c r="I136" s="176"/>
      <c r="J136" s="177">
        <f t="shared" si="0"/>
        <v>0</v>
      </c>
      <c r="K136" s="178"/>
      <c r="L136" s="35"/>
      <c r="M136" s="179" t="s">
        <v>1</v>
      </c>
      <c r="N136" s="180" t="s">
        <v>43</v>
      </c>
      <c r="O136" s="67"/>
      <c r="P136" s="181">
        <f t="shared" si="1"/>
        <v>0</v>
      </c>
      <c r="Q136" s="181">
        <v>0</v>
      </c>
      <c r="R136" s="181">
        <f t="shared" si="2"/>
        <v>0</v>
      </c>
      <c r="S136" s="181">
        <v>0</v>
      </c>
      <c r="T136" s="182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3" t="s">
        <v>119</v>
      </c>
      <c r="AT136" s="183" t="s">
        <v>115</v>
      </c>
      <c r="AU136" s="183" t="s">
        <v>86</v>
      </c>
      <c r="AY136" s="13" t="s">
        <v>114</v>
      </c>
      <c r="BE136" s="184">
        <f t="shared" si="4"/>
        <v>0</v>
      </c>
      <c r="BF136" s="184">
        <f t="shared" si="5"/>
        <v>0</v>
      </c>
      <c r="BG136" s="184">
        <f t="shared" si="6"/>
        <v>0</v>
      </c>
      <c r="BH136" s="184">
        <f t="shared" si="7"/>
        <v>0</v>
      </c>
      <c r="BI136" s="184">
        <f t="shared" si="8"/>
        <v>0</v>
      </c>
      <c r="BJ136" s="13" t="s">
        <v>86</v>
      </c>
      <c r="BK136" s="184">
        <f t="shared" si="9"/>
        <v>0</v>
      </c>
      <c r="BL136" s="13" t="s">
        <v>119</v>
      </c>
      <c r="BM136" s="183" t="s">
        <v>187</v>
      </c>
    </row>
    <row r="137" spans="1:65" s="2" customFormat="1" ht="24.2" customHeight="1">
      <c r="A137" s="30"/>
      <c r="B137" s="31"/>
      <c r="C137" s="171" t="s">
        <v>188</v>
      </c>
      <c r="D137" s="171" t="s">
        <v>115</v>
      </c>
      <c r="E137" s="172" t="s">
        <v>189</v>
      </c>
      <c r="F137" s="173" t="s">
        <v>190</v>
      </c>
      <c r="G137" s="174" t="s">
        <v>118</v>
      </c>
      <c r="H137" s="175">
        <v>3</v>
      </c>
      <c r="I137" s="176"/>
      <c r="J137" s="177">
        <f t="shared" si="0"/>
        <v>0</v>
      </c>
      <c r="K137" s="178"/>
      <c r="L137" s="35"/>
      <c r="M137" s="179" t="s">
        <v>1</v>
      </c>
      <c r="N137" s="180" t="s">
        <v>43</v>
      </c>
      <c r="O137" s="67"/>
      <c r="P137" s="181">
        <f t="shared" si="1"/>
        <v>0</v>
      </c>
      <c r="Q137" s="181">
        <v>0</v>
      </c>
      <c r="R137" s="181">
        <f t="shared" si="2"/>
        <v>0</v>
      </c>
      <c r="S137" s="181">
        <v>0</v>
      </c>
      <c r="T137" s="182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3" t="s">
        <v>119</v>
      </c>
      <c r="AT137" s="183" t="s">
        <v>115</v>
      </c>
      <c r="AU137" s="183" t="s">
        <v>86</v>
      </c>
      <c r="AY137" s="13" t="s">
        <v>114</v>
      </c>
      <c r="BE137" s="184">
        <f t="shared" si="4"/>
        <v>0</v>
      </c>
      <c r="BF137" s="184">
        <f t="shared" si="5"/>
        <v>0</v>
      </c>
      <c r="BG137" s="184">
        <f t="shared" si="6"/>
        <v>0</v>
      </c>
      <c r="BH137" s="184">
        <f t="shared" si="7"/>
        <v>0</v>
      </c>
      <c r="BI137" s="184">
        <f t="shared" si="8"/>
        <v>0</v>
      </c>
      <c r="BJ137" s="13" t="s">
        <v>86</v>
      </c>
      <c r="BK137" s="184">
        <f t="shared" si="9"/>
        <v>0</v>
      </c>
      <c r="BL137" s="13" t="s">
        <v>119</v>
      </c>
      <c r="BM137" s="183" t="s">
        <v>191</v>
      </c>
    </row>
    <row r="138" spans="1:65" s="2" customFormat="1" ht="24.2" customHeight="1">
      <c r="A138" s="30"/>
      <c r="B138" s="31"/>
      <c r="C138" s="171" t="s">
        <v>192</v>
      </c>
      <c r="D138" s="171" t="s">
        <v>115</v>
      </c>
      <c r="E138" s="172" t="s">
        <v>193</v>
      </c>
      <c r="F138" s="173" t="s">
        <v>194</v>
      </c>
      <c r="G138" s="174" t="s">
        <v>118</v>
      </c>
      <c r="H138" s="175">
        <v>6</v>
      </c>
      <c r="I138" s="176"/>
      <c r="J138" s="177">
        <f t="shared" si="0"/>
        <v>0</v>
      </c>
      <c r="K138" s="178"/>
      <c r="L138" s="35"/>
      <c r="M138" s="179" t="s">
        <v>1</v>
      </c>
      <c r="N138" s="180" t="s">
        <v>43</v>
      </c>
      <c r="O138" s="67"/>
      <c r="P138" s="181">
        <f t="shared" si="1"/>
        <v>0</v>
      </c>
      <c r="Q138" s="181">
        <v>0</v>
      </c>
      <c r="R138" s="181">
        <f t="shared" si="2"/>
        <v>0</v>
      </c>
      <c r="S138" s="181">
        <v>0</v>
      </c>
      <c r="T138" s="182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3" t="s">
        <v>119</v>
      </c>
      <c r="AT138" s="183" t="s">
        <v>115</v>
      </c>
      <c r="AU138" s="183" t="s">
        <v>86</v>
      </c>
      <c r="AY138" s="13" t="s">
        <v>114</v>
      </c>
      <c r="BE138" s="184">
        <f t="shared" si="4"/>
        <v>0</v>
      </c>
      <c r="BF138" s="184">
        <f t="shared" si="5"/>
        <v>0</v>
      </c>
      <c r="BG138" s="184">
        <f t="shared" si="6"/>
        <v>0</v>
      </c>
      <c r="BH138" s="184">
        <f t="shared" si="7"/>
        <v>0</v>
      </c>
      <c r="BI138" s="184">
        <f t="shared" si="8"/>
        <v>0</v>
      </c>
      <c r="BJ138" s="13" t="s">
        <v>86</v>
      </c>
      <c r="BK138" s="184">
        <f t="shared" si="9"/>
        <v>0</v>
      </c>
      <c r="BL138" s="13" t="s">
        <v>119</v>
      </c>
      <c r="BM138" s="183" t="s">
        <v>195</v>
      </c>
    </row>
    <row r="139" spans="1:65" s="2" customFormat="1" ht="24.2" customHeight="1">
      <c r="A139" s="30"/>
      <c r="B139" s="31"/>
      <c r="C139" s="171" t="s">
        <v>7</v>
      </c>
      <c r="D139" s="171" t="s">
        <v>115</v>
      </c>
      <c r="E139" s="172" t="s">
        <v>196</v>
      </c>
      <c r="F139" s="173" t="s">
        <v>197</v>
      </c>
      <c r="G139" s="174" t="s">
        <v>118</v>
      </c>
      <c r="H139" s="175">
        <v>2</v>
      </c>
      <c r="I139" s="176"/>
      <c r="J139" s="177">
        <f t="shared" si="0"/>
        <v>0</v>
      </c>
      <c r="K139" s="178"/>
      <c r="L139" s="35"/>
      <c r="M139" s="179" t="s">
        <v>1</v>
      </c>
      <c r="N139" s="180" t="s">
        <v>43</v>
      </c>
      <c r="O139" s="67"/>
      <c r="P139" s="181">
        <f t="shared" si="1"/>
        <v>0</v>
      </c>
      <c r="Q139" s="181">
        <v>0</v>
      </c>
      <c r="R139" s="181">
        <f t="shared" si="2"/>
        <v>0</v>
      </c>
      <c r="S139" s="181">
        <v>0</v>
      </c>
      <c r="T139" s="182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3" t="s">
        <v>119</v>
      </c>
      <c r="AT139" s="183" t="s">
        <v>115</v>
      </c>
      <c r="AU139" s="183" t="s">
        <v>86</v>
      </c>
      <c r="AY139" s="13" t="s">
        <v>114</v>
      </c>
      <c r="BE139" s="184">
        <f t="shared" si="4"/>
        <v>0</v>
      </c>
      <c r="BF139" s="184">
        <f t="shared" si="5"/>
        <v>0</v>
      </c>
      <c r="BG139" s="184">
        <f t="shared" si="6"/>
        <v>0</v>
      </c>
      <c r="BH139" s="184">
        <f t="shared" si="7"/>
        <v>0</v>
      </c>
      <c r="BI139" s="184">
        <f t="shared" si="8"/>
        <v>0</v>
      </c>
      <c r="BJ139" s="13" t="s">
        <v>86</v>
      </c>
      <c r="BK139" s="184">
        <f t="shared" si="9"/>
        <v>0</v>
      </c>
      <c r="BL139" s="13" t="s">
        <v>119</v>
      </c>
      <c r="BM139" s="183" t="s">
        <v>198</v>
      </c>
    </row>
    <row r="140" spans="1:65" s="2" customFormat="1" ht="37.9" customHeight="1">
      <c r="A140" s="30"/>
      <c r="B140" s="31"/>
      <c r="C140" s="171" t="s">
        <v>199</v>
      </c>
      <c r="D140" s="171" t="s">
        <v>115</v>
      </c>
      <c r="E140" s="172" t="s">
        <v>200</v>
      </c>
      <c r="F140" s="173" t="s">
        <v>201</v>
      </c>
      <c r="G140" s="174" t="s">
        <v>118</v>
      </c>
      <c r="H140" s="175">
        <v>5</v>
      </c>
      <c r="I140" s="176"/>
      <c r="J140" s="177">
        <f t="shared" si="0"/>
        <v>0</v>
      </c>
      <c r="K140" s="178"/>
      <c r="L140" s="35"/>
      <c r="M140" s="179" t="s">
        <v>1</v>
      </c>
      <c r="N140" s="180" t="s">
        <v>43</v>
      </c>
      <c r="O140" s="67"/>
      <c r="P140" s="181">
        <f t="shared" si="1"/>
        <v>0</v>
      </c>
      <c r="Q140" s="181">
        <v>0</v>
      </c>
      <c r="R140" s="181">
        <f t="shared" si="2"/>
        <v>0</v>
      </c>
      <c r="S140" s="181">
        <v>0</v>
      </c>
      <c r="T140" s="182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3" t="s">
        <v>119</v>
      </c>
      <c r="AT140" s="183" t="s">
        <v>115</v>
      </c>
      <c r="AU140" s="183" t="s">
        <v>86</v>
      </c>
      <c r="AY140" s="13" t="s">
        <v>114</v>
      </c>
      <c r="BE140" s="184">
        <f t="shared" si="4"/>
        <v>0</v>
      </c>
      <c r="BF140" s="184">
        <f t="shared" si="5"/>
        <v>0</v>
      </c>
      <c r="BG140" s="184">
        <f t="shared" si="6"/>
        <v>0</v>
      </c>
      <c r="BH140" s="184">
        <f t="shared" si="7"/>
        <v>0</v>
      </c>
      <c r="BI140" s="184">
        <f t="shared" si="8"/>
        <v>0</v>
      </c>
      <c r="BJ140" s="13" t="s">
        <v>86</v>
      </c>
      <c r="BK140" s="184">
        <f t="shared" si="9"/>
        <v>0</v>
      </c>
      <c r="BL140" s="13" t="s">
        <v>119</v>
      </c>
      <c r="BM140" s="183" t="s">
        <v>202</v>
      </c>
    </row>
    <row r="141" spans="1:65" s="2" customFormat="1" ht="24.2" customHeight="1">
      <c r="A141" s="30"/>
      <c r="B141" s="31"/>
      <c r="C141" s="171" t="s">
        <v>203</v>
      </c>
      <c r="D141" s="171" t="s">
        <v>115</v>
      </c>
      <c r="E141" s="172" t="s">
        <v>204</v>
      </c>
      <c r="F141" s="173" t="s">
        <v>205</v>
      </c>
      <c r="G141" s="174" t="s">
        <v>118</v>
      </c>
      <c r="H141" s="175">
        <v>6</v>
      </c>
      <c r="I141" s="176"/>
      <c r="J141" s="177">
        <f t="shared" si="0"/>
        <v>0</v>
      </c>
      <c r="K141" s="178"/>
      <c r="L141" s="35"/>
      <c r="M141" s="179" t="s">
        <v>1</v>
      </c>
      <c r="N141" s="180" t="s">
        <v>43</v>
      </c>
      <c r="O141" s="67"/>
      <c r="P141" s="181">
        <f t="shared" si="1"/>
        <v>0</v>
      </c>
      <c r="Q141" s="181">
        <v>0</v>
      </c>
      <c r="R141" s="181">
        <f t="shared" si="2"/>
        <v>0</v>
      </c>
      <c r="S141" s="181">
        <v>0</v>
      </c>
      <c r="T141" s="182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3" t="s">
        <v>119</v>
      </c>
      <c r="AT141" s="183" t="s">
        <v>115</v>
      </c>
      <c r="AU141" s="183" t="s">
        <v>86</v>
      </c>
      <c r="AY141" s="13" t="s">
        <v>114</v>
      </c>
      <c r="BE141" s="184">
        <f t="shared" si="4"/>
        <v>0</v>
      </c>
      <c r="BF141" s="184">
        <f t="shared" si="5"/>
        <v>0</v>
      </c>
      <c r="BG141" s="184">
        <f t="shared" si="6"/>
        <v>0</v>
      </c>
      <c r="BH141" s="184">
        <f t="shared" si="7"/>
        <v>0</v>
      </c>
      <c r="BI141" s="184">
        <f t="shared" si="8"/>
        <v>0</v>
      </c>
      <c r="BJ141" s="13" t="s">
        <v>86</v>
      </c>
      <c r="BK141" s="184">
        <f t="shared" si="9"/>
        <v>0</v>
      </c>
      <c r="BL141" s="13" t="s">
        <v>119</v>
      </c>
      <c r="BM141" s="183" t="s">
        <v>206</v>
      </c>
    </row>
    <row r="142" spans="1:65" s="2" customFormat="1" ht="24.2" customHeight="1">
      <c r="A142" s="30"/>
      <c r="B142" s="31"/>
      <c r="C142" s="171" t="s">
        <v>207</v>
      </c>
      <c r="D142" s="171" t="s">
        <v>115</v>
      </c>
      <c r="E142" s="172" t="s">
        <v>208</v>
      </c>
      <c r="F142" s="173" t="s">
        <v>209</v>
      </c>
      <c r="G142" s="174" t="s">
        <v>118</v>
      </c>
      <c r="H142" s="175">
        <v>8</v>
      </c>
      <c r="I142" s="176"/>
      <c r="J142" s="177">
        <f t="shared" si="0"/>
        <v>0</v>
      </c>
      <c r="K142" s="178"/>
      <c r="L142" s="35"/>
      <c r="M142" s="179" t="s">
        <v>1</v>
      </c>
      <c r="N142" s="180" t="s">
        <v>43</v>
      </c>
      <c r="O142" s="67"/>
      <c r="P142" s="181">
        <f t="shared" si="1"/>
        <v>0</v>
      </c>
      <c r="Q142" s="181">
        <v>0</v>
      </c>
      <c r="R142" s="181">
        <f t="shared" si="2"/>
        <v>0</v>
      </c>
      <c r="S142" s="181">
        <v>0</v>
      </c>
      <c r="T142" s="182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3" t="s">
        <v>119</v>
      </c>
      <c r="AT142" s="183" t="s">
        <v>115</v>
      </c>
      <c r="AU142" s="183" t="s">
        <v>86</v>
      </c>
      <c r="AY142" s="13" t="s">
        <v>114</v>
      </c>
      <c r="BE142" s="184">
        <f t="shared" si="4"/>
        <v>0</v>
      </c>
      <c r="BF142" s="184">
        <f t="shared" si="5"/>
        <v>0</v>
      </c>
      <c r="BG142" s="184">
        <f t="shared" si="6"/>
        <v>0</v>
      </c>
      <c r="BH142" s="184">
        <f t="shared" si="7"/>
        <v>0</v>
      </c>
      <c r="BI142" s="184">
        <f t="shared" si="8"/>
        <v>0</v>
      </c>
      <c r="BJ142" s="13" t="s">
        <v>86</v>
      </c>
      <c r="BK142" s="184">
        <f t="shared" si="9"/>
        <v>0</v>
      </c>
      <c r="BL142" s="13" t="s">
        <v>119</v>
      </c>
      <c r="BM142" s="183" t="s">
        <v>210</v>
      </c>
    </row>
    <row r="143" spans="1:65" s="2" customFormat="1" ht="24.2" customHeight="1">
      <c r="A143" s="30"/>
      <c r="B143" s="31"/>
      <c r="C143" s="171" t="s">
        <v>211</v>
      </c>
      <c r="D143" s="171" t="s">
        <v>115</v>
      </c>
      <c r="E143" s="172" t="s">
        <v>212</v>
      </c>
      <c r="F143" s="173" t="s">
        <v>213</v>
      </c>
      <c r="G143" s="174" t="s">
        <v>118</v>
      </c>
      <c r="H143" s="175">
        <v>7</v>
      </c>
      <c r="I143" s="176"/>
      <c r="J143" s="177">
        <f t="shared" si="0"/>
        <v>0</v>
      </c>
      <c r="K143" s="178"/>
      <c r="L143" s="35"/>
      <c r="M143" s="179" t="s">
        <v>1</v>
      </c>
      <c r="N143" s="180" t="s">
        <v>43</v>
      </c>
      <c r="O143" s="67"/>
      <c r="P143" s="181">
        <f t="shared" si="1"/>
        <v>0</v>
      </c>
      <c r="Q143" s="181">
        <v>0</v>
      </c>
      <c r="R143" s="181">
        <f t="shared" si="2"/>
        <v>0</v>
      </c>
      <c r="S143" s="181">
        <v>0</v>
      </c>
      <c r="T143" s="182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3" t="s">
        <v>119</v>
      </c>
      <c r="AT143" s="183" t="s">
        <v>115</v>
      </c>
      <c r="AU143" s="183" t="s">
        <v>86</v>
      </c>
      <c r="AY143" s="13" t="s">
        <v>114</v>
      </c>
      <c r="BE143" s="184">
        <f t="shared" si="4"/>
        <v>0</v>
      </c>
      <c r="BF143" s="184">
        <f t="shared" si="5"/>
        <v>0</v>
      </c>
      <c r="BG143" s="184">
        <f t="shared" si="6"/>
        <v>0</v>
      </c>
      <c r="BH143" s="184">
        <f t="shared" si="7"/>
        <v>0</v>
      </c>
      <c r="BI143" s="184">
        <f t="shared" si="8"/>
        <v>0</v>
      </c>
      <c r="BJ143" s="13" t="s">
        <v>86</v>
      </c>
      <c r="BK143" s="184">
        <f t="shared" si="9"/>
        <v>0</v>
      </c>
      <c r="BL143" s="13" t="s">
        <v>119</v>
      </c>
      <c r="BM143" s="183" t="s">
        <v>214</v>
      </c>
    </row>
    <row r="144" spans="1:65" s="2" customFormat="1" ht="24.2" customHeight="1">
      <c r="A144" s="30"/>
      <c r="B144" s="31"/>
      <c r="C144" s="171" t="s">
        <v>215</v>
      </c>
      <c r="D144" s="171" t="s">
        <v>115</v>
      </c>
      <c r="E144" s="172" t="s">
        <v>216</v>
      </c>
      <c r="F144" s="173" t="s">
        <v>217</v>
      </c>
      <c r="G144" s="174" t="s">
        <v>118</v>
      </c>
      <c r="H144" s="175">
        <v>1</v>
      </c>
      <c r="I144" s="176"/>
      <c r="J144" s="177">
        <f t="shared" si="0"/>
        <v>0</v>
      </c>
      <c r="K144" s="178"/>
      <c r="L144" s="35"/>
      <c r="M144" s="179" t="s">
        <v>1</v>
      </c>
      <c r="N144" s="180" t="s">
        <v>43</v>
      </c>
      <c r="O144" s="67"/>
      <c r="P144" s="181">
        <f t="shared" si="1"/>
        <v>0</v>
      </c>
      <c r="Q144" s="181">
        <v>0</v>
      </c>
      <c r="R144" s="181">
        <f t="shared" si="2"/>
        <v>0</v>
      </c>
      <c r="S144" s="181">
        <v>0</v>
      </c>
      <c r="T144" s="182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3" t="s">
        <v>119</v>
      </c>
      <c r="AT144" s="183" t="s">
        <v>115</v>
      </c>
      <c r="AU144" s="183" t="s">
        <v>86</v>
      </c>
      <c r="AY144" s="13" t="s">
        <v>114</v>
      </c>
      <c r="BE144" s="184">
        <f t="shared" si="4"/>
        <v>0</v>
      </c>
      <c r="BF144" s="184">
        <f t="shared" si="5"/>
        <v>0</v>
      </c>
      <c r="BG144" s="184">
        <f t="shared" si="6"/>
        <v>0</v>
      </c>
      <c r="BH144" s="184">
        <f t="shared" si="7"/>
        <v>0</v>
      </c>
      <c r="BI144" s="184">
        <f t="shared" si="8"/>
        <v>0</v>
      </c>
      <c r="BJ144" s="13" t="s">
        <v>86</v>
      </c>
      <c r="BK144" s="184">
        <f t="shared" si="9"/>
        <v>0</v>
      </c>
      <c r="BL144" s="13" t="s">
        <v>119</v>
      </c>
      <c r="BM144" s="183" t="s">
        <v>218</v>
      </c>
    </row>
    <row r="145" spans="1:65" s="2" customFormat="1" ht="24.2" customHeight="1">
      <c r="A145" s="30"/>
      <c r="B145" s="31"/>
      <c r="C145" s="171" t="s">
        <v>219</v>
      </c>
      <c r="D145" s="171" t="s">
        <v>115</v>
      </c>
      <c r="E145" s="172" t="s">
        <v>220</v>
      </c>
      <c r="F145" s="173" t="s">
        <v>221</v>
      </c>
      <c r="G145" s="174" t="s">
        <v>118</v>
      </c>
      <c r="H145" s="175">
        <v>4</v>
      </c>
      <c r="I145" s="176"/>
      <c r="J145" s="177">
        <f t="shared" si="0"/>
        <v>0</v>
      </c>
      <c r="K145" s="178"/>
      <c r="L145" s="35"/>
      <c r="M145" s="179" t="s">
        <v>1</v>
      </c>
      <c r="N145" s="180" t="s">
        <v>43</v>
      </c>
      <c r="O145" s="67"/>
      <c r="P145" s="181">
        <f t="shared" si="1"/>
        <v>0</v>
      </c>
      <c r="Q145" s="181">
        <v>0</v>
      </c>
      <c r="R145" s="181">
        <f t="shared" si="2"/>
        <v>0</v>
      </c>
      <c r="S145" s="181">
        <v>0</v>
      </c>
      <c r="T145" s="182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83" t="s">
        <v>119</v>
      </c>
      <c r="AT145" s="183" t="s">
        <v>115</v>
      </c>
      <c r="AU145" s="183" t="s">
        <v>86</v>
      </c>
      <c r="AY145" s="13" t="s">
        <v>114</v>
      </c>
      <c r="BE145" s="184">
        <f t="shared" si="4"/>
        <v>0</v>
      </c>
      <c r="BF145" s="184">
        <f t="shared" si="5"/>
        <v>0</v>
      </c>
      <c r="BG145" s="184">
        <f t="shared" si="6"/>
        <v>0</v>
      </c>
      <c r="BH145" s="184">
        <f t="shared" si="7"/>
        <v>0</v>
      </c>
      <c r="BI145" s="184">
        <f t="shared" si="8"/>
        <v>0</v>
      </c>
      <c r="BJ145" s="13" t="s">
        <v>86</v>
      </c>
      <c r="BK145" s="184">
        <f t="shared" si="9"/>
        <v>0</v>
      </c>
      <c r="BL145" s="13" t="s">
        <v>119</v>
      </c>
      <c r="BM145" s="183" t="s">
        <v>222</v>
      </c>
    </row>
    <row r="146" spans="1:65" s="2" customFormat="1" ht="24.2" customHeight="1">
      <c r="A146" s="30"/>
      <c r="B146" s="31"/>
      <c r="C146" s="171" t="s">
        <v>223</v>
      </c>
      <c r="D146" s="171" t="s">
        <v>115</v>
      </c>
      <c r="E146" s="172" t="s">
        <v>224</v>
      </c>
      <c r="F146" s="173" t="s">
        <v>225</v>
      </c>
      <c r="G146" s="174" t="s">
        <v>118</v>
      </c>
      <c r="H146" s="175">
        <v>39</v>
      </c>
      <c r="I146" s="176"/>
      <c r="J146" s="177">
        <f t="shared" si="0"/>
        <v>0</v>
      </c>
      <c r="K146" s="178"/>
      <c r="L146" s="35"/>
      <c r="M146" s="179" t="s">
        <v>1</v>
      </c>
      <c r="N146" s="180" t="s">
        <v>43</v>
      </c>
      <c r="O146" s="67"/>
      <c r="P146" s="181">
        <f t="shared" si="1"/>
        <v>0</v>
      </c>
      <c r="Q146" s="181">
        <v>0</v>
      </c>
      <c r="R146" s="181">
        <f t="shared" si="2"/>
        <v>0</v>
      </c>
      <c r="S146" s="181">
        <v>0</v>
      </c>
      <c r="T146" s="182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3" t="s">
        <v>119</v>
      </c>
      <c r="AT146" s="183" t="s">
        <v>115</v>
      </c>
      <c r="AU146" s="183" t="s">
        <v>86</v>
      </c>
      <c r="AY146" s="13" t="s">
        <v>114</v>
      </c>
      <c r="BE146" s="184">
        <f t="shared" si="4"/>
        <v>0</v>
      </c>
      <c r="BF146" s="184">
        <f t="shared" si="5"/>
        <v>0</v>
      </c>
      <c r="BG146" s="184">
        <f t="shared" si="6"/>
        <v>0</v>
      </c>
      <c r="BH146" s="184">
        <f t="shared" si="7"/>
        <v>0</v>
      </c>
      <c r="BI146" s="184">
        <f t="shared" si="8"/>
        <v>0</v>
      </c>
      <c r="BJ146" s="13" t="s">
        <v>86</v>
      </c>
      <c r="BK146" s="184">
        <f t="shared" si="9"/>
        <v>0</v>
      </c>
      <c r="BL146" s="13" t="s">
        <v>119</v>
      </c>
      <c r="BM146" s="183" t="s">
        <v>226</v>
      </c>
    </row>
    <row r="147" spans="1:65" s="2" customFormat="1" ht="24.2" customHeight="1">
      <c r="A147" s="30"/>
      <c r="B147" s="31"/>
      <c r="C147" s="171" t="s">
        <v>227</v>
      </c>
      <c r="D147" s="171" t="s">
        <v>115</v>
      </c>
      <c r="E147" s="172" t="s">
        <v>228</v>
      </c>
      <c r="F147" s="173" t="s">
        <v>229</v>
      </c>
      <c r="G147" s="174" t="s">
        <v>118</v>
      </c>
      <c r="H147" s="175">
        <v>4</v>
      </c>
      <c r="I147" s="176"/>
      <c r="J147" s="177">
        <f t="shared" si="0"/>
        <v>0</v>
      </c>
      <c r="K147" s="178"/>
      <c r="L147" s="35"/>
      <c r="M147" s="179" t="s">
        <v>1</v>
      </c>
      <c r="N147" s="180" t="s">
        <v>43</v>
      </c>
      <c r="O147" s="67"/>
      <c r="P147" s="181">
        <f t="shared" si="1"/>
        <v>0</v>
      </c>
      <c r="Q147" s="181">
        <v>0</v>
      </c>
      <c r="R147" s="181">
        <f t="shared" si="2"/>
        <v>0</v>
      </c>
      <c r="S147" s="181">
        <v>0</v>
      </c>
      <c r="T147" s="182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83" t="s">
        <v>119</v>
      </c>
      <c r="AT147" s="183" t="s">
        <v>115</v>
      </c>
      <c r="AU147" s="183" t="s">
        <v>86</v>
      </c>
      <c r="AY147" s="13" t="s">
        <v>114</v>
      </c>
      <c r="BE147" s="184">
        <f t="shared" si="4"/>
        <v>0</v>
      </c>
      <c r="BF147" s="184">
        <f t="shared" si="5"/>
        <v>0</v>
      </c>
      <c r="BG147" s="184">
        <f t="shared" si="6"/>
        <v>0</v>
      </c>
      <c r="BH147" s="184">
        <f t="shared" si="7"/>
        <v>0</v>
      </c>
      <c r="BI147" s="184">
        <f t="shared" si="8"/>
        <v>0</v>
      </c>
      <c r="BJ147" s="13" t="s">
        <v>86</v>
      </c>
      <c r="BK147" s="184">
        <f t="shared" si="9"/>
        <v>0</v>
      </c>
      <c r="BL147" s="13" t="s">
        <v>119</v>
      </c>
      <c r="BM147" s="183" t="s">
        <v>230</v>
      </c>
    </row>
    <row r="148" spans="1:65" s="2" customFormat="1" ht="24.2" customHeight="1">
      <c r="A148" s="30"/>
      <c r="B148" s="31"/>
      <c r="C148" s="171" t="s">
        <v>231</v>
      </c>
      <c r="D148" s="171" t="s">
        <v>115</v>
      </c>
      <c r="E148" s="172" t="s">
        <v>232</v>
      </c>
      <c r="F148" s="173" t="s">
        <v>233</v>
      </c>
      <c r="G148" s="174" t="s">
        <v>118</v>
      </c>
      <c r="H148" s="175">
        <v>1</v>
      </c>
      <c r="I148" s="176"/>
      <c r="J148" s="177">
        <f t="shared" si="0"/>
        <v>0</v>
      </c>
      <c r="K148" s="178"/>
      <c r="L148" s="35"/>
      <c r="M148" s="179" t="s">
        <v>1</v>
      </c>
      <c r="N148" s="180" t="s">
        <v>43</v>
      </c>
      <c r="O148" s="67"/>
      <c r="P148" s="181">
        <f t="shared" si="1"/>
        <v>0</v>
      </c>
      <c r="Q148" s="181">
        <v>0</v>
      </c>
      <c r="R148" s="181">
        <f t="shared" si="2"/>
        <v>0</v>
      </c>
      <c r="S148" s="181">
        <v>0</v>
      </c>
      <c r="T148" s="182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3" t="s">
        <v>119</v>
      </c>
      <c r="AT148" s="183" t="s">
        <v>115</v>
      </c>
      <c r="AU148" s="183" t="s">
        <v>86</v>
      </c>
      <c r="AY148" s="13" t="s">
        <v>114</v>
      </c>
      <c r="BE148" s="184">
        <f t="shared" si="4"/>
        <v>0</v>
      </c>
      <c r="BF148" s="184">
        <f t="shared" si="5"/>
        <v>0</v>
      </c>
      <c r="BG148" s="184">
        <f t="shared" si="6"/>
        <v>0</v>
      </c>
      <c r="BH148" s="184">
        <f t="shared" si="7"/>
        <v>0</v>
      </c>
      <c r="BI148" s="184">
        <f t="shared" si="8"/>
        <v>0</v>
      </c>
      <c r="BJ148" s="13" t="s">
        <v>86</v>
      </c>
      <c r="BK148" s="184">
        <f t="shared" si="9"/>
        <v>0</v>
      </c>
      <c r="BL148" s="13" t="s">
        <v>119</v>
      </c>
      <c r="BM148" s="183" t="s">
        <v>234</v>
      </c>
    </row>
    <row r="149" spans="1:65" s="2" customFormat="1" ht="24.2" customHeight="1">
      <c r="A149" s="30"/>
      <c r="B149" s="31"/>
      <c r="C149" s="171" t="s">
        <v>235</v>
      </c>
      <c r="D149" s="171" t="s">
        <v>115</v>
      </c>
      <c r="E149" s="172" t="s">
        <v>236</v>
      </c>
      <c r="F149" s="173" t="s">
        <v>237</v>
      </c>
      <c r="G149" s="174" t="s">
        <v>118</v>
      </c>
      <c r="H149" s="175">
        <v>31</v>
      </c>
      <c r="I149" s="176"/>
      <c r="J149" s="177">
        <f t="shared" si="0"/>
        <v>0</v>
      </c>
      <c r="K149" s="178"/>
      <c r="L149" s="35"/>
      <c r="M149" s="179" t="s">
        <v>1</v>
      </c>
      <c r="N149" s="180" t="s">
        <v>43</v>
      </c>
      <c r="O149" s="67"/>
      <c r="P149" s="181">
        <f t="shared" si="1"/>
        <v>0</v>
      </c>
      <c r="Q149" s="181">
        <v>0</v>
      </c>
      <c r="R149" s="181">
        <f t="shared" si="2"/>
        <v>0</v>
      </c>
      <c r="S149" s="181">
        <v>0</v>
      </c>
      <c r="T149" s="182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83" t="s">
        <v>119</v>
      </c>
      <c r="AT149" s="183" t="s">
        <v>115</v>
      </c>
      <c r="AU149" s="183" t="s">
        <v>86</v>
      </c>
      <c r="AY149" s="13" t="s">
        <v>114</v>
      </c>
      <c r="BE149" s="184">
        <f t="shared" si="4"/>
        <v>0</v>
      </c>
      <c r="BF149" s="184">
        <f t="shared" si="5"/>
        <v>0</v>
      </c>
      <c r="BG149" s="184">
        <f t="shared" si="6"/>
        <v>0</v>
      </c>
      <c r="BH149" s="184">
        <f t="shared" si="7"/>
        <v>0</v>
      </c>
      <c r="BI149" s="184">
        <f t="shared" si="8"/>
        <v>0</v>
      </c>
      <c r="BJ149" s="13" t="s">
        <v>86</v>
      </c>
      <c r="BK149" s="184">
        <f t="shared" si="9"/>
        <v>0</v>
      </c>
      <c r="BL149" s="13" t="s">
        <v>119</v>
      </c>
      <c r="BM149" s="183" t="s">
        <v>238</v>
      </c>
    </row>
    <row r="150" spans="1:65" s="2" customFormat="1" ht="24.2" customHeight="1">
      <c r="A150" s="30"/>
      <c r="B150" s="31"/>
      <c r="C150" s="171" t="s">
        <v>239</v>
      </c>
      <c r="D150" s="171" t="s">
        <v>115</v>
      </c>
      <c r="E150" s="172" t="s">
        <v>240</v>
      </c>
      <c r="F150" s="173" t="s">
        <v>241</v>
      </c>
      <c r="G150" s="174" t="s">
        <v>118</v>
      </c>
      <c r="H150" s="175">
        <v>45</v>
      </c>
      <c r="I150" s="176"/>
      <c r="J150" s="177">
        <f t="shared" si="0"/>
        <v>0</v>
      </c>
      <c r="K150" s="178"/>
      <c r="L150" s="35"/>
      <c r="M150" s="179" t="s">
        <v>1</v>
      </c>
      <c r="N150" s="180" t="s">
        <v>43</v>
      </c>
      <c r="O150" s="67"/>
      <c r="P150" s="181">
        <f t="shared" si="1"/>
        <v>0</v>
      </c>
      <c r="Q150" s="181">
        <v>0</v>
      </c>
      <c r="R150" s="181">
        <f t="shared" si="2"/>
        <v>0</v>
      </c>
      <c r="S150" s="181">
        <v>0</v>
      </c>
      <c r="T150" s="182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3" t="s">
        <v>119</v>
      </c>
      <c r="AT150" s="183" t="s">
        <v>115</v>
      </c>
      <c r="AU150" s="183" t="s">
        <v>86</v>
      </c>
      <c r="AY150" s="13" t="s">
        <v>114</v>
      </c>
      <c r="BE150" s="184">
        <f t="shared" si="4"/>
        <v>0</v>
      </c>
      <c r="BF150" s="184">
        <f t="shared" si="5"/>
        <v>0</v>
      </c>
      <c r="BG150" s="184">
        <f t="shared" si="6"/>
        <v>0</v>
      </c>
      <c r="BH150" s="184">
        <f t="shared" si="7"/>
        <v>0</v>
      </c>
      <c r="BI150" s="184">
        <f t="shared" si="8"/>
        <v>0</v>
      </c>
      <c r="BJ150" s="13" t="s">
        <v>86</v>
      </c>
      <c r="BK150" s="184">
        <f t="shared" si="9"/>
        <v>0</v>
      </c>
      <c r="BL150" s="13" t="s">
        <v>119</v>
      </c>
      <c r="BM150" s="183" t="s">
        <v>242</v>
      </c>
    </row>
    <row r="151" spans="1:65" s="2" customFormat="1" ht="24.2" customHeight="1">
      <c r="A151" s="30"/>
      <c r="B151" s="31"/>
      <c r="C151" s="171" t="s">
        <v>243</v>
      </c>
      <c r="D151" s="171" t="s">
        <v>115</v>
      </c>
      <c r="E151" s="172" t="s">
        <v>244</v>
      </c>
      <c r="F151" s="173" t="s">
        <v>245</v>
      </c>
      <c r="G151" s="174" t="s">
        <v>118</v>
      </c>
      <c r="H151" s="175">
        <v>30</v>
      </c>
      <c r="I151" s="176"/>
      <c r="J151" s="177">
        <f t="shared" si="0"/>
        <v>0</v>
      </c>
      <c r="K151" s="178"/>
      <c r="L151" s="35"/>
      <c r="M151" s="179" t="s">
        <v>1</v>
      </c>
      <c r="N151" s="180" t="s">
        <v>43</v>
      </c>
      <c r="O151" s="67"/>
      <c r="P151" s="181">
        <f t="shared" si="1"/>
        <v>0</v>
      </c>
      <c r="Q151" s="181">
        <v>0</v>
      </c>
      <c r="R151" s="181">
        <f t="shared" si="2"/>
        <v>0</v>
      </c>
      <c r="S151" s="181">
        <v>0</v>
      </c>
      <c r="T151" s="182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3" t="s">
        <v>119</v>
      </c>
      <c r="AT151" s="183" t="s">
        <v>115</v>
      </c>
      <c r="AU151" s="183" t="s">
        <v>86</v>
      </c>
      <c r="AY151" s="13" t="s">
        <v>114</v>
      </c>
      <c r="BE151" s="184">
        <f t="shared" si="4"/>
        <v>0</v>
      </c>
      <c r="BF151" s="184">
        <f t="shared" si="5"/>
        <v>0</v>
      </c>
      <c r="BG151" s="184">
        <f t="shared" si="6"/>
        <v>0</v>
      </c>
      <c r="BH151" s="184">
        <f t="shared" si="7"/>
        <v>0</v>
      </c>
      <c r="BI151" s="184">
        <f t="shared" si="8"/>
        <v>0</v>
      </c>
      <c r="BJ151" s="13" t="s">
        <v>86</v>
      </c>
      <c r="BK151" s="184">
        <f t="shared" si="9"/>
        <v>0</v>
      </c>
      <c r="BL151" s="13" t="s">
        <v>119</v>
      </c>
      <c r="BM151" s="183" t="s">
        <v>246</v>
      </c>
    </row>
    <row r="152" spans="1:65" s="2" customFormat="1" ht="24.2" customHeight="1">
      <c r="A152" s="30"/>
      <c r="B152" s="31"/>
      <c r="C152" s="171" t="s">
        <v>247</v>
      </c>
      <c r="D152" s="171" t="s">
        <v>115</v>
      </c>
      <c r="E152" s="172" t="s">
        <v>248</v>
      </c>
      <c r="F152" s="173" t="s">
        <v>249</v>
      </c>
      <c r="G152" s="174" t="s">
        <v>118</v>
      </c>
      <c r="H152" s="175">
        <v>4</v>
      </c>
      <c r="I152" s="176"/>
      <c r="J152" s="177">
        <f t="shared" si="0"/>
        <v>0</v>
      </c>
      <c r="K152" s="178"/>
      <c r="L152" s="35"/>
      <c r="M152" s="179" t="s">
        <v>1</v>
      </c>
      <c r="N152" s="180" t="s">
        <v>43</v>
      </c>
      <c r="O152" s="67"/>
      <c r="P152" s="181">
        <f t="shared" si="1"/>
        <v>0</v>
      </c>
      <c r="Q152" s="181">
        <v>0</v>
      </c>
      <c r="R152" s="181">
        <f t="shared" si="2"/>
        <v>0</v>
      </c>
      <c r="S152" s="181">
        <v>0</v>
      </c>
      <c r="T152" s="182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83" t="s">
        <v>119</v>
      </c>
      <c r="AT152" s="183" t="s">
        <v>115</v>
      </c>
      <c r="AU152" s="183" t="s">
        <v>86</v>
      </c>
      <c r="AY152" s="13" t="s">
        <v>114</v>
      </c>
      <c r="BE152" s="184">
        <f t="shared" si="4"/>
        <v>0</v>
      </c>
      <c r="BF152" s="184">
        <f t="shared" si="5"/>
        <v>0</v>
      </c>
      <c r="BG152" s="184">
        <f t="shared" si="6"/>
        <v>0</v>
      </c>
      <c r="BH152" s="184">
        <f t="shared" si="7"/>
        <v>0</v>
      </c>
      <c r="BI152" s="184">
        <f t="shared" si="8"/>
        <v>0</v>
      </c>
      <c r="BJ152" s="13" t="s">
        <v>86</v>
      </c>
      <c r="BK152" s="184">
        <f t="shared" si="9"/>
        <v>0</v>
      </c>
      <c r="BL152" s="13" t="s">
        <v>119</v>
      </c>
      <c r="BM152" s="183" t="s">
        <v>250</v>
      </c>
    </row>
    <row r="153" spans="1:65" s="2" customFormat="1" ht="24.2" customHeight="1">
      <c r="A153" s="30"/>
      <c r="B153" s="31"/>
      <c r="C153" s="171" t="s">
        <v>251</v>
      </c>
      <c r="D153" s="171" t="s">
        <v>115</v>
      </c>
      <c r="E153" s="172" t="s">
        <v>252</v>
      </c>
      <c r="F153" s="173" t="s">
        <v>253</v>
      </c>
      <c r="G153" s="174" t="s">
        <v>118</v>
      </c>
      <c r="H153" s="175">
        <v>5</v>
      </c>
      <c r="I153" s="176"/>
      <c r="J153" s="177">
        <f t="shared" si="0"/>
        <v>0</v>
      </c>
      <c r="K153" s="178"/>
      <c r="L153" s="35"/>
      <c r="M153" s="179" t="s">
        <v>1</v>
      </c>
      <c r="N153" s="180" t="s">
        <v>43</v>
      </c>
      <c r="O153" s="67"/>
      <c r="P153" s="181">
        <f t="shared" si="1"/>
        <v>0</v>
      </c>
      <c r="Q153" s="181">
        <v>0</v>
      </c>
      <c r="R153" s="181">
        <f t="shared" si="2"/>
        <v>0</v>
      </c>
      <c r="S153" s="181">
        <v>0</v>
      </c>
      <c r="T153" s="182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3" t="s">
        <v>119</v>
      </c>
      <c r="AT153" s="183" t="s">
        <v>115</v>
      </c>
      <c r="AU153" s="183" t="s">
        <v>86</v>
      </c>
      <c r="AY153" s="13" t="s">
        <v>114</v>
      </c>
      <c r="BE153" s="184">
        <f t="shared" si="4"/>
        <v>0</v>
      </c>
      <c r="BF153" s="184">
        <f t="shared" si="5"/>
        <v>0</v>
      </c>
      <c r="BG153" s="184">
        <f t="shared" si="6"/>
        <v>0</v>
      </c>
      <c r="BH153" s="184">
        <f t="shared" si="7"/>
        <v>0</v>
      </c>
      <c r="BI153" s="184">
        <f t="shared" si="8"/>
        <v>0</v>
      </c>
      <c r="BJ153" s="13" t="s">
        <v>86</v>
      </c>
      <c r="BK153" s="184">
        <f t="shared" si="9"/>
        <v>0</v>
      </c>
      <c r="BL153" s="13" t="s">
        <v>119</v>
      </c>
      <c r="BM153" s="183" t="s">
        <v>254</v>
      </c>
    </row>
    <row r="154" spans="1:65" s="2" customFormat="1" ht="33" customHeight="1">
      <c r="A154" s="30"/>
      <c r="B154" s="31"/>
      <c r="C154" s="171" t="s">
        <v>255</v>
      </c>
      <c r="D154" s="171" t="s">
        <v>115</v>
      </c>
      <c r="E154" s="172" t="s">
        <v>256</v>
      </c>
      <c r="F154" s="173" t="s">
        <v>257</v>
      </c>
      <c r="G154" s="174" t="s">
        <v>118</v>
      </c>
      <c r="H154" s="175">
        <v>9</v>
      </c>
      <c r="I154" s="176"/>
      <c r="J154" s="177">
        <f t="shared" si="0"/>
        <v>0</v>
      </c>
      <c r="K154" s="178"/>
      <c r="L154" s="35"/>
      <c r="M154" s="179" t="s">
        <v>1</v>
      </c>
      <c r="N154" s="180" t="s">
        <v>43</v>
      </c>
      <c r="O154" s="67"/>
      <c r="P154" s="181">
        <f t="shared" si="1"/>
        <v>0</v>
      </c>
      <c r="Q154" s="181">
        <v>0</v>
      </c>
      <c r="R154" s="181">
        <f t="shared" si="2"/>
        <v>0</v>
      </c>
      <c r="S154" s="181">
        <v>0</v>
      </c>
      <c r="T154" s="182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83" t="s">
        <v>119</v>
      </c>
      <c r="AT154" s="183" t="s">
        <v>115</v>
      </c>
      <c r="AU154" s="183" t="s">
        <v>86</v>
      </c>
      <c r="AY154" s="13" t="s">
        <v>114</v>
      </c>
      <c r="BE154" s="184">
        <f t="shared" si="4"/>
        <v>0</v>
      </c>
      <c r="BF154" s="184">
        <f t="shared" si="5"/>
        <v>0</v>
      </c>
      <c r="BG154" s="184">
        <f t="shared" si="6"/>
        <v>0</v>
      </c>
      <c r="BH154" s="184">
        <f t="shared" si="7"/>
        <v>0</v>
      </c>
      <c r="BI154" s="184">
        <f t="shared" si="8"/>
        <v>0</v>
      </c>
      <c r="BJ154" s="13" t="s">
        <v>86</v>
      </c>
      <c r="BK154" s="184">
        <f t="shared" si="9"/>
        <v>0</v>
      </c>
      <c r="BL154" s="13" t="s">
        <v>119</v>
      </c>
      <c r="BM154" s="183" t="s">
        <v>258</v>
      </c>
    </row>
    <row r="155" spans="1:65" s="2" customFormat="1" ht="37.9" customHeight="1">
      <c r="A155" s="30"/>
      <c r="B155" s="31"/>
      <c r="C155" s="171" t="s">
        <v>259</v>
      </c>
      <c r="D155" s="171" t="s">
        <v>115</v>
      </c>
      <c r="E155" s="172" t="s">
        <v>260</v>
      </c>
      <c r="F155" s="173" t="s">
        <v>261</v>
      </c>
      <c r="G155" s="174" t="s">
        <v>118</v>
      </c>
      <c r="H155" s="175">
        <v>1</v>
      </c>
      <c r="I155" s="176"/>
      <c r="J155" s="177">
        <f t="shared" si="0"/>
        <v>0</v>
      </c>
      <c r="K155" s="178"/>
      <c r="L155" s="35"/>
      <c r="M155" s="179" t="s">
        <v>1</v>
      </c>
      <c r="N155" s="180" t="s">
        <v>43</v>
      </c>
      <c r="O155" s="67"/>
      <c r="P155" s="181">
        <f t="shared" si="1"/>
        <v>0</v>
      </c>
      <c r="Q155" s="181">
        <v>0</v>
      </c>
      <c r="R155" s="181">
        <f t="shared" si="2"/>
        <v>0</v>
      </c>
      <c r="S155" s="181">
        <v>0</v>
      </c>
      <c r="T155" s="182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3" t="s">
        <v>119</v>
      </c>
      <c r="AT155" s="183" t="s">
        <v>115</v>
      </c>
      <c r="AU155" s="183" t="s">
        <v>86</v>
      </c>
      <c r="AY155" s="13" t="s">
        <v>114</v>
      </c>
      <c r="BE155" s="184">
        <f t="shared" si="4"/>
        <v>0</v>
      </c>
      <c r="BF155" s="184">
        <f t="shared" si="5"/>
        <v>0</v>
      </c>
      <c r="BG155" s="184">
        <f t="shared" si="6"/>
        <v>0</v>
      </c>
      <c r="BH155" s="184">
        <f t="shared" si="7"/>
        <v>0</v>
      </c>
      <c r="BI155" s="184">
        <f t="shared" si="8"/>
        <v>0</v>
      </c>
      <c r="BJ155" s="13" t="s">
        <v>86</v>
      </c>
      <c r="BK155" s="184">
        <f t="shared" si="9"/>
        <v>0</v>
      </c>
      <c r="BL155" s="13" t="s">
        <v>119</v>
      </c>
      <c r="BM155" s="183" t="s">
        <v>262</v>
      </c>
    </row>
    <row r="156" spans="1:65" s="2" customFormat="1" ht="33" customHeight="1">
      <c r="A156" s="30"/>
      <c r="B156" s="31"/>
      <c r="C156" s="171" t="s">
        <v>263</v>
      </c>
      <c r="D156" s="171" t="s">
        <v>115</v>
      </c>
      <c r="E156" s="172" t="s">
        <v>264</v>
      </c>
      <c r="F156" s="173" t="s">
        <v>265</v>
      </c>
      <c r="G156" s="174" t="s">
        <v>118</v>
      </c>
      <c r="H156" s="175">
        <v>2</v>
      </c>
      <c r="I156" s="176"/>
      <c r="J156" s="177">
        <f t="shared" si="0"/>
        <v>0</v>
      </c>
      <c r="K156" s="178"/>
      <c r="L156" s="35"/>
      <c r="M156" s="179" t="s">
        <v>1</v>
      </c>
      <c r="N156" s="180" t="s">
        <v>43</v>
      </c>
      <c r="O156" s="67"/>
      <c r="P156" s="181">
        <f t="shared" si="1"/>
        <v>0</v>
      </c>
      <c r="Q156" s="181">
        <v>0</v>
      </c>
      <c r="R156" s="181">
        <f t="shared" si="2"/>
        <v>0</v>
      </c>
      <c r="S156" s="181">
        <v>0</v>
      </c>
      <c r="T156" s="182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83" t="s">
        <v>119</v>
      </c>
      <c r="AT156" s="183" t="s">
        <v>115</v>
      </c>
      <c r="AU156" s="183" t="s">
        <v>86</v>
      </c>
      <c r="AY156" s="13" t="s">
        <v>114</v>
      </c>
      <c r="BE156" s="184">
        <f t="shared" si="4"/>
        <v>0</v>
      </c>
      <c r="BF156" s="184">
        <f t="shared" si="5"/>
        <v>0</v>
      </c>
      <c r="BG156" s="184">
        <f t="shared" si="6"/>
        <v>0</v>
      </c>
      <c r="BH156" s="184">
        <f t="shared" si="7"/>
        <v>0</v>
      </c>
      <c r="BI156" s="184">
        <f t="shared" si="8"/>
        <v>0</v>
      </c>
      <c r="BJ156" s="13" t="s">
        <v>86</v>
      </c>
      <c r="BK156" s="184">
        <f t="shared" si="9"/>
        <v>0</v>
      </c>
      <c r="BL156" s="13" t="s">
        <v>119</v>
      </c>
      <c r="BM156" s="183" t="s">
        <v>266</v>
      </c>
    </row>
    <row r="157" spans="1:65" s="2" customFormat="1" ht="24.2" customHeight="1">
      <c r="A157" s="30"/>
      <c r="B157" s="31"/>
      <c r="C157" s="171" t="s">
        <v>267</v>
      </c>
      <c r="D157" s="171" t="s">
        <v>115</v>
      </c>
      <c r="E157" s="172" t="s">
        <v>268</v>
      </c>
      <c r="F157" s="173" t="s">
        <v>269</v>
      </c>
      <c r="G157" s="174" t="s">
        <v>118</v>
      </c>
      <c r="H157" s="175">
        <v>2</v>
      </c>
      <c r="I157" s="176"/>
      <c r="J157" s="177">
        <f t="shared" si="0"/>
        <v>0</v>
      </c>
      <c r="K157" s="178"/>
      <c r="L157" s="35"/>
      <c r="M157" s="179" t="s">
        <v>1</v>
      </c>
      <c r="N157" s="180" t="s">
        <v>43</v>
      </c>
      <c r="O157" s="67"/>
      <c r="P157" s="181">
        <f t="shared" si="1"/>
        <v>0</v>
      </c>
      <c r="Q157" s="181">
        <v>0</v>
      </c>
      <c r="R157" s="181">
        <f t="shared" si="2"/>
        <v>0</v>
      </c>
      <c r="S157" s="181">
        <v>0</v>
      </c>
      <c r="T157" s="182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3" t="s">
        <v>119</v>
      </c>
      <c r="AT157" s="183" t="s">
        <v>115</v>
      </c>
      <c r="AU157" s="183" t="s">
        <v>86</v>
      </c>
      <c r="AY157" s="13" t="s">
        <v>114</v>
      </c>
      <c r="BE157" s="184">
        <f t="shared" si="4"/>
        <v>0</v>
      </c>
      <c r="BF157" s="184">
        <f t="shared" si="5"/>
        <v>0</v>
      </c>
      <c r="BG157" s="184">
        <f t="shared" si="6"/>
        <v>0</v>
      </c>
      <c r="BH157" s="184">
        <f t="shared" si="7"/>
        <v>0</v>
      </c>
      <c r="BI157" s="184">
        <f t="shared" si="8"/>
        <v>0</v>
      </c>
      <c r="BJ157" s="13" t="s">
        <v>86</v>
      </c>
      <c r="BK157" s="184">
        <f t="shared" si="9"/>
        <v>0</v>
      </c>
      <c r="BL157" s="13" t="s">
        <v>119</v>
      </c>
      <c r="BM157" s="183" t="s">
        <v>270</v>
      </c>
    </row>
    <row r="158" spans="1:65" s="2" customFormat="1" ht="24.2" customHeight="1">
      <c r="A158" s="30"/>
      <c r="B158" s="31"/>
      <c r="C158" s="171" t="s">
        <v>271</v>
      </c>
      <c r="D158" s="171" t="s">
        <v>115</v>
      </c>
      <c r="E158" s="172" t="s">
        <v>272</v>
      </c>
      <c r="F158" s="173" t="s">
        <v>273</v>
      </c>
      <c r="G158" s="174" t="s">
        <v>118</v>
      </c>
      <c r="H158" s="175">
        <v>6</v>
      </c>
      <c r="I158" s="176"/>
      <c r="J158" s="177">
        <f t="shared" si="0"/>
        <v>0</v>
      </c>
      <c r="K158" s="178"/>
      <c r="L158" s="35"/>
      <c r="M158" s="179" t="s">
        <v>1</v>
      </c>
      <c r="N158" s="180" t="s">
        <v>43</v>
      </c>
      <c r="O158" s="67"/>
      <c r="P158" s="181">
        <f t="shared" si="1"/>
        <v>0</v>
      </c>
      <c r="Q158" s="181">
        <v>0</v>
      </c>
      <c r="R158" s="181">
        <f t="shared" si="2"/>
        <v>0</v>
      </c>
      <c r="S158" s="181">
        <v>0</v>
      </c>
      <c r="T158" s="182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3" t="s">
        <v>119</v>
      </c>
      <c r="AT158" s="183" t="s">
        <v>115</v>
      </c>
      <c r="AU158" s="183" t="s">
        <v>86</v>
      </c>
      <c r="AY158" s="13" t="s">
        <v>114</v>
      </c>
      <c r="BE158" s="184">
        <f t="shared" si="4"/>
        <v>0</v>
      </c>
      <c r="BF158" s="184">
        <f t="shared" si="5"/>
        <v>0</v>
      </c>
      <c r="BG158" s="184">
        <f t="shared" si="6"/>
        <v>0</v>
      </c>
      <c r="BH158" s="184">
        <f t="shared" si="7"/>
        <v>0</v>
      </c>
      <c r="BI158" s="184">
        <f t="shared" si="8"/>
        <v>0</v>
      </c>
      <c r="BJ158" s="13" t="s">
        <v>86</v>
      </c>
      <c r="BK158" s="184">
        <f t="shared" si="9"/>
        <v>0</v>
      </c>
      <c r="BL158" s="13" t="s">
        <v>119</v>
      </c>
      <c r="BM158" s="183" t="s">
        <v>274</v>
      </c>
    </row>
    <row r="159" spans="1:65" s="2" customFormat="1" ht="24.2" customHeight="1">
      <c r="A159" s="30"/>
      <c r="B159" s="31"/>
      <c r="C159" s="171" t="s">
        <v>275</v>
      </c>
      <c r="D159" s="171" t="s">
        <v>115</v>
      </c>
      <c r="E159" s="172" t="s">
        <v>276</v>
      </c>
      <c r="F159" s="173" t="s">
        <v>277</v>
      </c>
      <c r="G159" s="174" t="s">
        <v>118</v>
      </c>
      <c r="H159" s="175">
        <v>8</v>
      </c>
      <c r="I159" s="176"/>
      <c r="J159" s="177">
        <f t="shared" si="0"/>
        <v>0</v>
      </c>
      <c r="K159" s="178"/>
      <c r="L159" s="35"/>
      <c r="M159" s="179" t="s">
        <v>1</v>
      </c>
      <c r="N159" s="180" t="s">
        <v>43</v>
      </c>
      <c r="O159" s="67"/>
      <c r="P159" s="181">
        <f t="shared" si="1"/>
        <v>0</v>
      </c>
      <c r="Q159" s="181">
        <v>0</v>
      </c>
      <c r="R159" s="181">
        <f t="shared" si="2"/>
        <v>0</v>
      </c>
      <c r="S159" s="181">
        <v>0</v>
      </c>
      <c r="T159" s="182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3" t="s">
        <v>119</v>
      </c>
      <c r="AT159" s="183" t="s">
        <v>115</v>
      </c>
      <c r="AU159" s="183" t="s">
        <v>86</v>
      </c>
      <c r="AY159" s="13" t="s">
        <v>114</v>
      </c>
      <c r="BE159" s="184">
        <f t="shared" si="4"/>
        <v>0</v>
      </c>
      <c r="BF159" s="184">
        <f t="shared" si="5"/>
        <v>0</v>
      </c>
      <c r="BG159" s="184">
        <f t="shared" si="6"/>
        <v>0</v>
      </c>
      <c r="BH159" s="184">
        <f t="shared" si="7"/>
        <v>0</v>
      </c>
      <c r="BI159" s="184">
        <f t="shared" si="8"/>
        <v>0</v>
      </c>
      <c r="BJ159" s="13" t="s">
        <v>86</v>
      </c>
      <c r="BK159" s="184">
        <f t="shared" si="9"/>
        <v>0</v>
      </c>
      <c r="BL159" s="13" t="s">
        <v>119</v>
      </c>
      <c r="BM159" s="183" t="s">
        <v>278</v>
      </c>
    </row>
    <row r="160" spans="1:65" s="2" customFormat="1" ht="24.2" customHeight="1">
      <c r="A160" s="30"/>
      <c r="B160" s="31"/>
      <c r="C160" s="171" t="s">
        <v>279</v>
      </c>
      <c r="D160" s="171" t="s">
        <v>115</v>
      </c>
      <c r="E160" s="172" t="s">
        <v>280</v>
      </c>
      <c r="F160" s="173" t="s">
        <v>281</v>
      </c>
      <c r="G160" s="174" t="s">
        <v>118</v>
      </c>
      <c r="H160" s="175">
        <v>1</v>
      </c>
      <c r="I160" s="176"/>
      <c r="J160" s="177">
        <f t="shared" si="0"/>
        <v>0</v>
      </c>
      <c r="K160" s="178"/>
      <c r="L160" s="35"/>
      <c r="M160" s="179" t="s">
        <v>1</v>
      </c>
      <c r="N160" s="180" t="s">
        <v>43</v>
      </c>
      <c r="O160" s="67"/>
      <c r="P160" s="181">
        <f t="shared" si="1"/>
        <v>0</v>
      </c>
      <c r="Q160" s="181">
        <v>0</v>
      </c>
      <c r="R160" s="181">
        <f t="shared" si="2"/>
        <v>0</v>
      </c>
      <c r="S160" s="181">
        <v>0</v>
      </c>
      <c r="T160" s="182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83" t="s">
        <v>119</v>
      </c>
      <c r="AT160" s="183" t="s">
        <v>115</v>
      </c>
      <c r="AU160" s="183" t="s">
        <v>86</v>
      </c>
      <c r="AY160" s="13" t="s">
        <v>114</v>
      </c>
      <c r="BE160" s="184">
        <f t="shared" si="4"/>
        <v>0</v>
      </c>
      <c r="BF160" s="184">
        <f t="shared" si="5"/>
        <v>0</v>
      </c>
      <c r="BG160" s="184">
        <f t="shared" si="6"/>
        <v>0</v>
      </c>
      <c r="BH160" s="184">
        <f t="shared" si="7"/>
        <v>0</v>
      </c>
      <c r="BI160" s="184">
        <f t="shared" si="8"/>
        <v>0</v>
      </c>
      <c r="BJ160" s="13" t="s">
        <v>86</v>
      </c>
      <c r="BK160" s="184">
        <f t="shared" si="9"/>
        <v>0</v>
      </c>
      <c r="BL160" s="13" t="s">
        <v>119</v>
      </c>
      <c r="BM160" s="183" t="s">
        <v>282</v>
      </c>
    </row>
    <row r="161" spans="1:65" s="2" customFormat="1" ht="24.2" customHeight="1">
      <c r="A161" s="30"/>
      <c r="B161" s="31"/>
      <c r="C161" s="171" t="s">
        <v>283</v>
      </c>
      <c r="D161" s="171" t="s">
        <v>115</v>
      </c>
      <c r="E161" s="172" t="s">
        <v>284</v>
      </c>
      <c r="F161" s="173" t="s">
        <v>285</v>
      </c>
      <c r="G161" s="174" t="s">
        <v>118</v>
      </c>
      <c r="H161" s="175">
        <v>5</v>
      </c>
      <c r="I161" s="176"/>
      <c r="J161" s="177">
        <f t="shared" si="0"/>
        <v>0</v>
      </c>
      <c r="K161" s="178"/>
      <c r="L161" s="35"/>
      <c r="M161" s="185" t="s">
        <v>1</v>
      </c>
      <c r="N161" s="186" t="s">
        <v>43</v>
      </c>
      <c r="O161" s="187"/>
      <c r="P161" s="188">
        <f t="shared" si="1"/>
        <v>0</v>
      </c>
      <c r="Q161" s="188">
        <v>0</v>
      </c>
      <c r="R161" s="188">
        <f t="shared" si="2"/>
        <v>0</v>
      </c>
      <c r="S161" s="188">
        <v>0</v>
      </c>
      <c r="T161" s="189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83" t="s">
        <v>119</v>
      </c>
      <c r="AT161" s="183" t="s">
        <v>115</v>
      </c>
      <c r="AU161" s="183" t="s">
        <v>86</v>
      </c>
      <c r="AY161" s="13" t="s">
        <v>114</v>
      </c>
      <c r="BE161" s="184">
        <f t="shared" si="4"/>
        <v>0</v>
      </c>
      <c r="BF161" s="184">
        <f t="shared" si="5"/>
        <v>0</v>
      </c>
      <c r="BG161" s="184">
        <f t="shared" si="6"/>
        <v>0</v>
      </c>
      <c r="BH161" s="184">
        <f t="shared" si="7"/>
        <v>0</v>
      </c>
      <c r="BI161" s="184">
        <f t="shared" si="8"/>
        <v>0</v>
      </c>
      <c r="BJ161" s="13" t="s">
        <v>86</v>
      </c>
      <c r="BK161" s="184">
        <f t="shared" si="9"/>
        <v>0</v>
      </c>
      <c r="BL161" s="13" t="s">
        <v>119</v>
      </c>
      <c r="BM161" s="183" t="s">
        <v>286</v>
      </c>
    </row>
    <row r="162" spans="1:65" s="2" customFormat="1" ht="6.95" customHeight="1">
      <c r="A162" s="30"/>
      <c r="B162" s="50"/>
      <c r="C162" s="51"/>
      <c r="D162" s="51"/>
      <c r="E162" s="51"/>
      <c r="F162" s="51"/>
      <c r="G162" s="51"/>
      <c r="H162" s="51"/>
      <c r="I162" s="51"/>
      <c r="J162" s="51"/>
      <c r="K162" s="51"/>
      <c r="L162" s="35"/>
      <c r="M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</row>
  </sheetData>
  <sheetProtection algorithmName="SHA-512" hashValue="+z0VgykqxcBXuqwS0wQeq7RDlj+jeCPUih1J9QsA6W6PpmsxGDqhvrnxTYlAwPAJZjmhfJLSYnA6v431ycm5lw==" saltValue="NagUuQX6sLgR0JzqF9Jhq2NTTMBpHUbG5sg3UUQPxM5vYNlUFpwSWafkgr5RY+EPngdLZxT+uqq+WgtzM9RV3g==" spinCount="100000" sheet="1" objects="1" scenarios="1" formatColumns="0" formatRows="0" autoFilter="0"/>
  <autoFilter ref="C116:K16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R01 - Infrastruktura</vt:lpstr>
      <vt:lpstr>'R01 - Infrastruktura'!Názvy_tisku</vt:lpstr>
      <vt:lpstr>'Rekapitulace zakázky'!Názvy_tisku</vt:lpstr>
      <vt:lpstr>'R01 - Infrastruktura'!Oblast_tisku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Feltl Jiří</dc:creator>
  <cp:lastModifiedBy>Krumlová Nikola</cp:lastModifiedBy>
  <dcterms:created xsi:type="dcterms:W3CDTF">2022-10-12T05:44:44Z</dcterms:created>
  <dcterms:modified xsi:type="dcterms:W3CDTF">2022-10-26T05:38:17Z</dcterms:modified>
</cp:coreProperties>
</file>